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Summary" sheetId="1" state="visible" r:id="rId3"/>
    <sheet name="Assumptions" sheetId="2" state="visible" r:id="rId4"/>
    <sheet name="Revenue Model" sheetId="3" state="visible" r:id="rId5"/>
    <sheet name="Cost Structure" sheetId="4" state="visible" r:id="rId6"/>
    <sheet name="P&amp;L" sheetId="5" state="visible" r:id="rId7"/>
    <sheet name="Unit Economics" sheetId="6" state="visible" r:id="rId8"/>
    <sheet name="Milestones &amp; Funding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<sst xmlns="http://schemas.openxmlformats.org/spreadsheetml/2006/main" count="340" uniqueCount="233">
  <si>
    <t xml:space="preserve">Vereinsmanager — 3-Jahres Business Plan</t>
  </si>
  <si>
    <t xml:space="preserve">Unternehmen</t>
  </si>
  <si>
    <t xml:space="preserve">Produkt</t>
  </si>
  <si>
    <t xml:space="preserve">Vereinsmanager — Club Operating System</t>
  </si>
  <si>
    <t xml:space="preserve">Gruender / CEO</t>
  </si>
  <si>
    <t xml:space="preserve">Christian Derler</t>
  </si>
  <si>
    <t xml:space="preserve">Rechtsform (Ziel)</t>
  </si>
  <si>
    <t xml:space="preserve">GmbH</t>
  </si>
  <si>
    <t xml:space="preserve">Standort</t>
  </si>
  <si>
    <t xml:space="preserve">Graz, Austria</t>
  </si>
  <si>
    <t xml:space="preserve">Vision</t>
  </si>
  <si>
    <t xml:space="preserve">Die fuehrende SaaS-Plattform fuer die Digitalisierung von Sportvereinen im DACH-Raum. 15 integrierte Module, rollenbasierte Dashboards, Open Banking &amp; Gamification.</t>
  </si>
  <si>
    <t xml:space="preserve">Wachstumsziele (Vereine)</t>
  </si>
  <si>
    <t xml:space="preserve">Monat 1–3</t>
  </si>
  <si>
    <t xml:space="preserve">0 (Pre-Revenue / Build-Phase)</t>
  </si>
  <si>
    <t xml:space="preserve">Monat 4</t>
  </si>
  <si>
    <t xml:space="preserve">5 Vereine (Pilot-Launch)</t>
  </si>
  <si>
    <t xml:space="preserve">Monat 6</t>
  </si>
  <si>
    <t xml:space="preserve">100 Vereine</t>
  </si>
  <si>
    <t xml:space="preserve">Monat 12</t>
  </si>
  <si>
    <t xml:space="preserve">500 Vereine</t>
  </si>
  <si>
    <t xml:space="preserve">Monat 24</t>
  </si>
  <si>
    <t xml:space="preserve">1.200 Vereine</t>
  </si>
  <si>
    <t xml:space="preserve">Monat 36</t>
  </si>
  <si>
    <t xml:space="preserve">2.500 Vereine (Projektion)</t>
  </si>
  <si>
    <t xml:space="preserve">Pricing-Tiers (monatlich)</t>
  </si>
  <si>
    <t xml:space="preserve">Starter</t>
  </si>
  <si>
    <t xml:space="preserve">49 EUR/Mo</t>
  </si>
  <si>
    <t xml:space="preserve">Kleine Vereine, bis 100 Mitglieder</t>
  </si>
  <si>
    <t xml:space="preserve">Growth</t>
  </si>
  <si>
    <t xml:space="preserve">299 EUR/Mo</t>
  </si>
  <si>
    <t xml:space="preserve">Mittelgrosse Vereine, alle Module</t>
  </si>
  <si>
    <t xml:space="preserve">Pro</t>
  </si>
  <si>
    <t xml:space="preserve">499 EUR/Mo</t>
  </si>
  <si>
    <t xml:space="preserve">Grosse Vereine, Premium-Support</t>
  </si>
  <si>
    <t xml:space="preserve">Enterprise</t>
  </si>
  <si>
    <t xml:space="preserve">1.499+ EUR/Mo</t>
  </si>
  <si>
    <t xml:space="preserve">Verbaende, Multi-Club, Custom</t>
  </si>
  <si>
    <t xml:space="preserve">Key Metrics (Ziel Jahr 3)</t>
  </si>
  <si>
    <t xml:space="preserve">ARR</t>
  </si>
  <si>
    <t xml:space="preserve">4,8 Mio EUR</t>
  </si>
  <si>
    <t xml:space="preserve">Gross Margin</t>
  </si>
  <si>
    <t xml:space="preserve">85%</t>
  </si>
  <si>
    <t xml:space="preserve">EBITDA Margin</t>
  </si>
  <si>
    <t xml:space="preserve">35–40%</t>
  </si>
  <si>
    <t xml:space="preserve">LTV:CAC</t>
  </si>
  <si>
    <t xml:space="preserve">&gt;15x</t>
  </si>
  <si>
    <t xml:space="preserve">ASSUMPTIONS</t>
  </si>
  <si>
    <t xml:space="preserve">Pricing</t>
  </si>
  <si>
    <t xml:space="preserve">EUR/Monat</t>
  </si>
  <si>
    <t xml:space="preserve">Anmerkung</t>
  </si>
  <si>
    <t xml:space="preserve">Mittelgrosse Vereine</t>
  </si>
  <si>
    <t xml:space="preserve">Verbaende, Multi-Club</t>
  </si>
  <si>
    <t xml:space="preserve">Revenue Mix</t>
  </si>
  <si>
    <t xml:space="preserve">Jahr 1</t>
  </si>
  <si>
    <t xml:space="preserve">Jahr 2</t>
  </si>
  <si>
    <t xml:space="preserve">Jahr 3</t>
  </si>
  <si>
    <t xml:space="preserve">Starter %</t>
  </si>
  <si>
    <t xml:space="preserve">Growth %</t>
  </si>
  <si>
    <t xml:space="preserve">Pro %</t>
  </si>
  <si>
    <t xml:space="preserve">Enterprise %</t>
  </si>
  <si>
    <t xml:space="preserve">Blended ARPU (EUR/Mo)</t>
  </si>
  <si>
    <t xml:space="preserve">Monat 3 (Ende Build)</t>
  </si>
  <si>
    <t xml:space="preserve">Kein Umsatz</t>
  </si>
  <si>
    <t xml:space="preserve">Monat 4 (Pilot)</t>
  </si>
  <si>
    <t xml:space="preserve">Erste zahlende Vereine</t>
  </si>
  <si>
    <t xml:space="preserve">Sales-Push abgeschlossen</t>
  </si>
  <si>
    <t xml:space="preserve">Ende Jahr 1</t>
  </si>
  <si>
    <t xml:space="preserve">Ende Jahr 2</t>
  </si>
  <si>
    <t xml:space="preserve">Ende Jahr 3</t>
  </si>
  <si>
    <t xml:space="preserve">Churn Rate (monatlich)</t>
  </si>
  <si>
    <t xml:space="preserve">2% — Branchendurchschnitt SaaS</t>
  </si>
  <si>
    <t xml:space="preserve">Kosten — Pre-Revenue (M1–M3)</t>
  </si>
  <si>
    <t xml:space="preserve">Laufende Kosten/Monat</t>
  </si>
  <si>
    <t xml:space="preserve">Hosting, Tools, Infrastruktur</t>
  </si>
  <si>
    <t xml:space="preserve">Vertriebs-Initiative (einmalig)</t>
  </si>
  <si>
    <t xml:space="preserve">Sales-Material, Ads, Events, Outreach</t>
  </si>
  <si>
    <t xml:space="preserve">Kosten — Post-Revenue</t>
  </si>
  <si>
    <t xml:space="preserve">Engineering (Y1)</t>
  </si>
  <si>
    <t xml:space="preserve">2 Entwickler</t>
  </si>
  <si>
    <t xml:space="preserve">Engineering (Y2)</t>
  </si>
  <si>
    <t xml:space="preserve">4 Entwickler</t>
  </si>
  <si>
    <t xml:space="preserve">Engineering (Y3)</t>
  </si>
  <si>
    <t xml:space="preserve">6 Entwickler</t>
  </si>
  <si>
    <t xml:space="preserve">S&amp;M % of Revenue</t>
  </si>
  <si>
    <t xml:space="preserve">Sales &amp; Marketing</t>
  </si>
  <si>
    <t xml:space="preserve">Ops % of Revenue</t>
  </si>
  <si>
    <t xml:space="preserve">Operations</t>
  </si>
  <si>
    <t xml:space="preserve">G&amp;A (Y1)</t>
  </si>
  <si>
    <t xml:space="preserve">Buchhaltung, Recht, Buero</t>
  </si>
  <si>
    <t xml:space="preserve">G&amp;A (Y2)</t>
  </si>
  <si>
    <t xml:space="preserve">G&amp;A (Y3)</t>
  </si>
  <si>
    <t xml:space="preserve">Customer Support (Y1)</t>
  </si>
  <si>
    <t xml:space="preserve">1 Support-MA</t>
  </si>
  <si>
    <t xml:space="preserve">Customer Support (Y2)</t>
  </si>
  <si>
    <t xml:space="preserve">3 Support-MA</t>
  </si>
  <si>
    <t xml:space="preserve">Customer Support (Y3)</t>
  </si>
  <si>
    <t xml:space="preserve">6 Support-MA</t>
  </si>
  <si>
    <t xml:space="preserve">3-JAHRES REVENUE MODEL</t>
  </si>
  <si>
    <t xml:space="preserve">Monat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</si>
  <si>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</si>
  <si>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</si>
  <si>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</si>
  <si>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</si>
  <si>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</si>
  <si>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</si>
  <si>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</si>
  <si>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</si>
  <si>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</si>
  <si>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</si>
  <si>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</si>
  <si>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</si>
  <si>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</si>
  <si>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</si>
  <si>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</si>
  <si>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</si>
  <si>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</si>
  <si>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</si>
  <si>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</si>
  <si>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</si>
  <si>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</si>
  <si>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</si>
  <si>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</si>
  <si>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</si>
  <si>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M25</t>
  </si>
  <si>
    <t xml:space="preserve">M26</t>
  </si>
  <si>
    <t xml:space="preserve">M27</t>
  </si>
  <si>
    <t xml:space="preserve">M28</t>
  </si>
  <si>
    <t xml:space="preserve">M29</t>
  </si>
  <si>
    <t xml:space="preserve">M30</t>
  </si>
  <si>
    <t xml:space="preserve">M31</t>
  </si>
  <si>
    <t xml:space="preserve">M32</t>
  </si>
  <si>
    <t xml:space="preserve">M33</t>
  </si>
  <si>
    <t xml:space="preserve">M34</t>
  </si>
  <si>
    <t xml:space="preserve">M35</t>
  </si>
  <si>
    <t xml:space="preserve">M36</t>
  </si>
  <si>
    <t xml:space="preserve">Vereine (kumuliert)</t>
  </si>
  <si>
    <t xml:space="preserve">ARPU (EUR/Mo)</t>
  </si>
  <si>
    <t xml:space="preserve">MRR (EUR)</t>
  </si>
  <si>
    <t xml:space="preserve">ARR (EUR)</t>
  </si>
  <si>
    <t xml:space="preserve">MoM Wachstum %</t>
  </si>
  <si>
    <t xml:space="preserve">Revenue nach Tier</t>
  </si>
  <si>
    <t xml:space="preserve">Starter (49 EUR)</t>
  </si>
  <si>
    <t xml:space="preserve">Growth (299 EUR)</t>
  </si>
  <si>
    <t xml:space="preserve">Pro (499 EUR)</t>
  </si>
  <si>
    <t xml:space="preserve">Enterprise (1.499 EUR)</t>
  </si>
  <si>
    <t xml:space="preserve">JAHRES-UEBERSICHT</t>
  </si>
  <si>
    <t xml:space="preserve">Gesamt-Umsatz (EUR)</t>
  </si>
  <si>
    <t xml:space="preserve">Vereine (Ende)</t>
  </si>
  <si>
    <t xml:space="preserve">ARR (Ende)</t>
  </si>
  <si>
    <t xml:space="preserve">Avg ARPU (EUR/Mo)</t>
  </si>
  <si>
    <t xml:space="preserve">KOSTENSTRUKTUR — 36 MONATE</t>
  </si>
  <si>
    <t xml:space="preserve">Kostenkategorie</t>
  </si>
  <si>
    <t xml:space="preserve">Laufende Kosten (Pre-Rev)</t>
  </si>
  <si>
    <t xml:space="preserve">Vertriebs-Initiative</t>
  </si>
  <si>
    <t xml:space="preserve">Engineering</t>
  </si>
  <si>
    <t xml:space="preserve">Sales &amp; Marketing (20% Rev)</t>
  </si>
  <si>
    <t xml:space="preserve">Operations (8% Rev)</t>
  </si>
  <si>
    <t xml:space="preserve">G&amp;A</t>
  </si>
  <si>
    <t xml:space="preserve">Customer Support</t>
  </si>
  <si>
    <t xml:space="preserve">TOTAL Kosten</t>
  </si>
  <si>
    <t xml:space="preserve">JAHRES-KOSTEN</t>
  </si>
  <si>
    <t xml:space="preserve">GEWINN- &amp; VERLUSTRECHNUNG (P&amp;L)</t>
  </si>
  <si>
    <t xml:space="preserve">MRR (Umsatz)</t>
  </si>
  <si>
    <t xml:space="preserve">Gesamtkosten</t>
  </si>
  <si>
    <t xml:space="preserve">EBITDA</t>
  </si>
  <si>
    <t xml:space="preserve">EBITDA Margin %</t>
  </si>
  <si>
    <t xml:space="preserve">Kumulierter Cashflow</t>
  </si>
  <si>
    <t xml:space="preserve">JAHRES-P&amp;L</t>
  </si>
  <si>
    <t xml:space="preserve">Umsatz</t>
  </si>
  <si>
    <t xml:space="preserve">Kosten</t>
  </si>
  <si>
    <t xml:space="preserve">Break-Even Monat (Projektion)</t>
  </si>
  <si>
    <t xml:space="preserve">Monat 8–9 (Projektion)</t>
  </si>
  <si>
    <t xml:space="preserve">UNIT ECONOMICS &amp; KPIs</t>
  </si>
  <si>
    <t xml:space="preserve">Metric</t>
  </si>
  <si>
    <t xml:space="preserve">Avg. Customer Lifetime (Monate)</t>
  </si>
  <si>
    <t xml:space="preserve">LTV (EUR)</t>
  </si>
  <si>
    <t xml:space="preserve">CAC (EUR)</t>
  </si>
  <si>
    <t xml:space="preserve">LTV:CAC Ratio</t>
  </si>
  <si>
    <t xml:space="preserve">Payback Period (Monate)</t>
  </si>
  <si>
    <t xml:space="preserve">Monthly Churn</t>
  </si>
  <si>
    <t xml:space="preserve">Net Revenue Retention</t>
  </si>
  <si>
    <t xml:space="preserve">ARR (Ende Jahr)</t>
  </si>
  <si>
    <t xml:space="preserve">Vereine (Ende Jahr)</t>
  </si>
  <si>
    <t xml:space="preserve">MRR (Ende Jahr)</t>
  </si>
  <si>
    <t xml:space="preserve">MEILENSTEINE &amp; FINANZIERUNGSBEDARF</t>
  </si>
  <si>
    <t xml:space="preserve">Zeitraum</t>
  </si>
  <si>
    <t xml:space="preserve">Meilenstein</t>
  </si>
  <si>
    <t xml:space="preserve">Vereine</t>
  </si>
  <si>
    <t xml:space="preserve">Team</t>
  </si>
  <si>
    <t xml:space="preserve">Finanzierung</t>
  </si>
  <si>
    <t xml:space="preserve">Phase 1</t>
  </si>
  <si>
    <t xml:space="preserve">M1–M3</t>
  </si>
  <si>
    <t xml:space="preserve">Build &amp; Pre-Launch</t>
  </si>
  <si>
    <t xml:space="preserve">0</t>
  </si>
  <si>
    <t xml:space="preserve">2 (Founder + Dev)</t>
  </si>
  <si>
    <t xml:space="preserve">Bootstrapped + 18.000 EUR</t>
  </si>
  <si>
    <t xml:space="preserve">Phase 2</t>
  </si>
  <si>
    <t xml:space="preserve">M4–M6</t>
  </si>
  <si>
    <t xml:space="preserve">Pilot &amp; First Sales Push</t>
  </si>
  <si>
    <t xml:space="preserve">5 → 100</t>
  </si>
  <si>
    <t xml:space="preserve">3–4</t>
  </si>
  <si>
    <t xml:space="preserve">Cashflow + ggf. Pre-Seed</t>
  </si>
  <si>
    <t xml:space="preserve">Phase 3</t>
  </si>
  <si>
    <t xml:space="preserve">M7–M12</t>
  </si>
  <si>
    <t xml:space="preserve">Scale to Product-Market Fit</t>
  </si>
  <si>
    <t xml:space="preserve">100 → 500</t>
  </si>
  <si>
    <t xml:space="preserve">5–7</t>
  </si>
  <si>
    <t xml:space="preserve">Operativer Cashflow</t>
  </si>
  <si>
    <t xml:space="preserve">Phase 4</t>
  </si>
  <si>
    <t xml:space="preserve">M13–M24</t>
  </si>
  <si>
    <t xml:space="preserve">Growth &amp; DACH Expansion</t>
  </si>
  <si>
    <t xml:space="preserve">500 → 1.200</t>
  </si>
  <si>
    <t xml:space="preserve">10–15</t>
  </si>
  <si>
    <t xml:space="preserve">Seed Round (optional)</t>
  </si>
  <si>
    <t xml:space="preserve">Phase 5</t>
  </si>
  <si>
    <t xml:space="preserve">M25–M36</t>
  </si>
  <si>
    <t xml:space="preserve">Market Leadership</t>
  </si>
  <si>
    <t xml:space="preserve">1.200 → 2.500</t>
  </si>
  <si>
    <t xml:space="preserve">18–25</t>
  </si>
  <si>
    <t xml:space="preserve">Series A (optional) oder Profitabel</t>
  </si>
  <si>
    <t xml:space="preserve">FINANZIERUNGSBEDARF</t>
  </si>
  <si>
    <t xml:space="preserve">Betrag (EUR)</t>
  </si>
  <si>
    <t xml:space="preserve">Verwendung</t>
  </si>
  <si>
    <t xml:space="preserve">Pre-Revenue (M1–M3)</t>
  </si>
  <si>
    <t xml:space="preserve">18.000</t>
  </si>
  <si>
    <t xml:space="preserve">3x 1.000 EUR laufend + 15.000 EUR Vertriebsinitiative</t>
  </si>
  <si>
    <t xml:space="preserve">Cashflow-Luecke (M4–M8)</t>
  </si>
  <si>
    <t xml:space="preserve">~50.000–80.000</t>
  </si>
  <si>
    <t xml:space="preserve">Team-Aufbau, bevor Break-Even erreicht</t>
  </si>
  <si>
    <t xml:space="preserve">Gesamt Pre-Profitabilitaet</t>
  </si>
  <si>
    <t xml:space="preserve">~70.000–100.000</t>
  </si>
  <si>
    <t xml:space="preserve">Bis operativer Break-Even (ca. M8–M9)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</si>
</sst>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%"/>
    <numFmt numFmtId="167" formatCode="#,##0&quot; €&quot;;\(#,##0&quot; €)&quot;;\-"/>
    <numFmt numFmtId="168" formatCode="0.0\x"/>
    <numFmt numFmtId="169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172A"/>
      <name val="Arial"/>
      <family val="0"/>
      <charset val="1"/>
    </font>
    <font>
      <b val="true"/>
      <sz val="12"/>
      <color rgb="FF2563EB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2563EB"/>
        <bgColor rgb="FF0066CC"/>
      </patternFill>
    </fill>
    <fill>
      <patternFill patternType="solid">
        <fgColor rgb="FFF1F5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1F5F9"/>
      <rgbColor rgb="FFCCFFFF"/>
      <rgbColor rgb="FF660066"/>
      <rgbColor rgb="FFEC4899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59E0B"/>
      <rgbColor rgb="FFEF4444"/>
      <rgbColor rgb="FF8B5CF6"/>
      <rgbColor rgb="FF969696"/>
      <rgbColor rgb="FF003366"/>
      <rgbColor rgb="FF10B981"/>
      <rgbColor rgb="FF0F172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0"/>
    <col collapsed="false" customWidth="true" hidden="false" outlineLevel="0" max="3" min="3" style="0" width="40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0" t="s">
        <v>2</v>
      </c>
      <c r="B4" s="0" t="s">
        <v>3</v>
      </c>
    </row>
    <row r="5" customFormat="false" ht="15" hidden="false" customHeight="false" outlineLevel="0" collapsed="false">
      <c r="A5" s="0" t="s">
        <v>4</v>
      </c>
      <c r="B5" s="0" t="s">
        <v>5</v>
      </c>
    </row>
    <row r="6" customFormat="false" ht="15" hidden="false" customHeight="false" outlineLevel="0" collapsed="false">
      <c r="A6" s="0" t="s">
        <v>6</v>
      </c>
      <c r="B6" s="0" t="s">
        <v>7</v>
      </c>
    </row>
    <row r="7" customFormat="false" ht="15" hidden="false" customHeight="false" outlineLevel="0" collapsed="false">
      <c r="A7" s="0" t="s">
        <v>8</v>
      </c>
      <c r="B7" s="0" t="s">
        <v>9</v>
      </c>
    </row>
    <row r="9" customFormat="false" ht="15" hidden="false" customHeight="false" outlineLevel="0" collapsed="false">
      <c r="A9" s="2" t="s">
        <v>10</v>
      </c>
    </row>
    <row r="10" customFormat="false" ht="15" hidden="false" customHeight="false" outlineLevel="0" collapsed="false">
      <c r="B10" s="0" t="s">
        <v>11</v>
      </c>
    </row>
    <row r="12" customFormat="false" ht="15" hidden="false" customHeight="false" outlineLevel="0" collapsed="false">
      <c r="A12" s="2" t="s">
        <v>12</v>
      </c>
    </row>
    <row r="13" customFormat="false" ht="15" hidden="false" customHeight="false" outlineLevel="0" collapsed="false">
      <c r="A13" s="0" t="s">
        <v>13</v>
      </c>
      <c r="B13" s="0" t="s">
        <v>14</v>
      </c>
    </row>
    <row r="14" customFormat="false" ht="15" hidden="false" customHeight="false" outlineLevel="0" collapsed="false">
      <c r="A14" s="0" t="s">
        <v>15</v>
      </c>
      <c r="B14" s="0" t="s">
        <v>16</v>
      </c>
    </row>
    <row r="15" customFormat="false" ht="15" hidden="false" customHeight="false" outlineLevel="0" collapsed="false">
      <c r="A15" s="0" t="s">
        <v>17</v>
      </c>
      <c r="B15" s="0" t="s">
        <v>18</v>
      </c>
    </row>
    <row r="16" customFormat="false" ht="15" hidden="false" customHeight="false" outlineLevel="0" collapsed="false">
      <c r="A16" s="0" t="s">
        <v>19</v>
      </c>
      <c r="B16" s="0" t="s">
        <v>20</v>
      </c>
    </row>
    <row r="17" customFormat="false" ht="15" hidden="false" customHeight="false" outlineLevel="0" collapsed="false">
      <c r="A17" s="0" t="s">
        <v>21</v>
      </c>
      <c r="B17" s="0" t="s">
        <v>22</v>
      </c>
    </row>
    <row r="18" customFormat="false" ht="15" hidden="false" customHeight="false" outlineLevel="0" collapsed="false">
      <c r="A18" s="0" t="s">
        <v>23</v>
      </c>
      <c r="B18" s="0" t="s">
        <v>24</v>
      </c>
    </row>
    <row r="20" customFormat="false" ht="15" hidden="false" customHeight="false" outlineLevel="0" collapsed="false">
      <c r="A20" s="2" t="s">
        <v>25</v>
      </c>
    </row>
    <row r="21" customFormat="false" ht="15" hidden="false" customHeight="false" outlineLevel="0" collapsed="false">
      <c r="A21" s="0" t="s">
        <v>26</v>
      </c>
      <c r="B21" s="0" t="s">
        <v>27</v>
      </c>
      <c r="C21" s="0" t="s">
        <v>28</v>
      </c>
    </row>
    <row r="22" customFormat="false" ht="15" hidden="false" customHeight="false" outlineLevel="0" collapsed="false">
      <c r="A22" s="0" t="s">
        <v>29</v>
      </c>
      <c r="B22" s="0" t="s">
        <v>30</v>
      </c>
      <c r="C22" s="0" t="s">
        <v>31</v>
      </c>
    </row>
    <row r="23" customFormat="false" ht="15" hidden="false" customHeight="false" outlineLevel="0" collapsed="false">
      <c r="A23" s="0" t="s">
        <v>32</v>
      </c>
      <c r="B23" s="0" t="s">
        <v>33</v>
      </c>
      <c r="C23" s="0" t="s">
        <v>34</v>
      </c>
    </row>
    <row r="24" customFormat="false" ht="15" hidden="false" customHeight="false" outlineLevel="0" collapsed="false">
      <c r="A24" s="0" t="s">
        <v>35</v>
      </c>
      <c r="B24" s="0" t="s">
        <v>36</v>
      </c>
      <c r="C24" s="0" t="s">
        <v>37</v>
      </c>
    </row>
    <row r="26" customFormat="false" ht="15" hidden="false" customHeight="false" outlineLevel="0" collapsed="false">
      <c r="A26" s="2" t="s">
        <v>38</v>
      </c>
    </row>
    <row r="27" customFormat="false" ht="15" hidden="false" customHeight="false" outlineLevel="0" collapsed="false">
      <c r="A27" s="0" t="s">
        <v>39</v>
      </c>
      <c r="B27" s="0" t="s">
        <v>40</v>
      </c>
    </row>
    <row r="28" customFormat="false" ht="15" hidden="false" customHeight="false" outlineLevel="0" collapsed="false">
      <c r="A28" s="0" t="s">
        <v>41</v>
      </c>
      <c r="B28" s="0" t="s">
        <v>42</v>
      </c>
    </row>
    <row r="29" customFormat="false" ht="15" hidden="false" customHeight="false" outlineLevel="0" collapsed="false">
      <c r="A29" s="0" t="s">
        <v>43</v>
      </c>
      <c r="B29" s="0" t="s">
        <v>44</v>
      </c>
    </row>
    <row r="30" customFormat="false" ht="15" hidden="false" customHeight="false" outlineLevel="0" collapsed="false">
      <c r="A30" s="0" t="s">
        <v>45</v>
      </c>
      <c r="B30" s="0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0"/>
    <col collapsed="false" customWidth="true" hidden="false" outlineLevel="0" max="3" min="3" style="0" width="38"/>
    <col collapsed="false" customWidth="true" hidden="false" outlineLevel="0" max="4" min="4" style="0" width="16"/>
  </cols>
  <sheetData>
    <row r="1" customFormat="false" ht="17.35" hidden="false" customHeight="false" outlineLevel="0" collapsed="false">
      <c r="A1" s="1" t="s">
        <v>47</v>
      </c>
      <c r="B1" s="1"/>
      <c r="C1" s="1"/>
    </row>
    <row r="3" customFormat="false" ht="15" hidden="false" customHeight="false" outlineLevel="0" collapsed="false">
      <c r="A3" s="2" t="s">
        <v>48</v>
      </c>
      <c r="B3" s="2" t="s">
        <v>49</v>
      </c>
      <c r="C3" s="2" t="s">
        <v>50</v>
      </c>
    </row>
    <row r="4" customFormat="false" ht="15" hidden="false" customHeight="false" outlineLevel="0" collapsed="false">
      <c r="A4" s="0" t="s">
        <v>26</v>
      </c>
      <c r="B4" s="3" t="n">
        <v>49</v>
      </c>
      <c r="C4" s="0" t="s">
        <v>28</v>
      </c>
    </row>
    <row r="5" customFormat="false" ht="15" hidden="false" customHeight="false" outlineLevel="0" collapsed="false">
      <c r="A5" s="0" t="s">
        <v>29</v>
      </c>
      <c r="B5" s="4" t="n">
        <v>299</v>
      </c>
      <c r="C5" s="0" t="s">
        <v>51</v>
      </c>
    </row>
    <row r="6" customFormat="false" ht="15" hidden="false" customHeight="false" outlineLevel="0" collapsed="false">
      <c r="A6" s="0" t="s">
        <v>32</v>
      </c>
      <c r="B6" s="4" t="n">
        <v>499</v>
      </c>
      <c r="C6" s="0" t="s">
        <v>34</v>
      </c>
    </row>
    <row r="7" customFormat="false" ht="15" hidden="false" customHeight="false" outlineLevel="0" collapsed="false">
      <c r="A7" s="0" t="s">
        <v>35</v>
      </c>
      <c r="B7" s="4" t="n">
        <v>1499</v>
      </c>
      <c r="C7" s="0" t="s">
        <v>52</v>
      </c>
    </row>
    <row r="9" customFormat="false" ht="15" hidden="false" customHeight="false" outlineLevel="0" collapsed="false">
      <c r="A9" s="2" t="s">
        <v>53</v>
      </c>
      <c r="B9" s="2" t="s">
        <v>54</v>
      </c>
      <c r="C9" s="2" t="s">
        <v>55</v>
      </c>
      <c r="D9" s="2" t="s">
        <v>56</v>
      </c>
    </row>
    <row r="10" customFormat="false" ht="15" hidden="false" customHeight="false" outlineLevel="0" collapsed="false">
      <c r="A10" s="0" t="s">
        <v>57</v>
      </c>
      <c r="B10" s="5" t="n">
        <v>0.5</v>
      </c>
      <c r="C10" s="5" t="n">
        <v>0.35</v>
      </c>
      <c r="D10" s="5" t="n">
        <v>0.25</v>
      </c>
    </row>
    <row r="11" customFormat="false" ht="15" hidden="false" customHeight="false" outlineLevel="0" collapsed="false">
      <c r="A11" s="0" t="s">
        <v>58</v>
      </c>
      <c r="B11" s="5" t="n">
        <v>0.35</v>
      </c>
      <c r="C11" s="5" t="n">
        <v>0.4</v>
      </c>
      <c r="D11" s="5" t="n">
        <v>0.4</v>
      </c>
    </row>
    <row r="12" customFormat="false" ht="15" hidden="false" customHeight="false" outlineLevel="0" collapsed="false">
      <c r="A12" s="0" t="s">
        <v>59</v>
      </c>
      <c r="B12" s="5" t="n">
        <v>0.12</v>
      </c>
      <c r="C12" s="5" t="n">
        <v>0.18</v>
      </c>
      <c r="D12" s="5" t="n">
        <v>0.25</v>
      </c>
    </row>
    <row r="13" customFormat="false" ht="15" hidden="false" customHeight="false" outlineLevel="0" collapsed="false">
      <c r="A13" s="0" t="s">
        <v>60</v>
      </c>
      <c r="B13" s="5" t="n">
        <v>0.03</v>
      </c>
      <c r="C13" s="5" t="n">
        <v>0.07</v>
      </c>
      <c r="D13" s="5" t="n">
        <v>0.1</v>
      </c>
    </row>
    <row r="14" customFormat="false" ht="15" hidden="false" customHeight="false" outlineLevel="0" collapsed="false">
      <c r="A14" s="0" t="s">
        <v>61</v>
      </c>
      <c r="B14" s="4" t="n">
        <v>234</v>
      </c>
      <c r="C14" s="4" t="n">
        <v>331.5</v>
      </c>
      <c r="D14" s="4" t="n">
        <v>406.5</v>
      </c>
    </row>
    <row r="16" customFormat="false" ht="15" hidden="false" customHeight="false" outlineLevel="0" collapsed="false">
      <c r="A16" s="2" t="s">
        <v>12</v>
      </c>
      <c r="B16" s="2"/>
      <c r="C16" s="2"/>
    </row>
    <row r="17" customFormat="false" ht="15" hidden="false" customHeight="false" outlineLevel="0" collapsed="false">
      <c r="A17" s="0" t="s">
        <v>62</v>
      </c>
      <c r="B17" s="0" t="n">
        <v>0</v>
      </c>
      <c r="C17" s="0" t="s">
        <v>63</v>
      </c>
    </row>
    <row r="18" customFormat="false" ht="15" hidden="false" customHeight="false" outlineLevel="0" collapsed="false">
      <c r="A18" s="0" t="s">
        <v>64</v>
      </c>
      <c r="B18" s="3" t="n">
        <v>5</v>
      </c>
      <c r="C18" s="0" t="s">
        <v>65</v>
      </c>
    </row>
    <row r="19" customFormat="false" ht="15" hidden="false" customHeight="false" outlineLevel="0" collapsed="false">
      <c r="A19" s="0" t="s">
        <v>17</v>
      </c>
      <c r="B19" s="4" t="n">
        <v>100</v>
      </c>
      <c r="C19" s="0" t="s">
        <v>66</v>
      </c>
    </row>
    <row r="20" customFormat="false" ht="15" hidden="false" customHeight="false" outlineLevel="0" collapsed="false">
      <c r="A20" s="0" t="s">
        <v>19</v>
      </c>
      <c r="B20" s="4" t="n">
        <v>500</v>
      </c>
      <c r="C20" s="0" t="s">
        <v>67</v>
      </c>
    </row>
    <row r="21" customFormat="false" ht="15" hidden="false" customHeight="false" outlineLevel="0" collapsed="false">
      <c r="A21" s="0" t="s">
        <v>21</v>
      </c>
      <c r="B21" s="4" t="n">
        <v>1200</v>
      </c>
      <c r="C21" s="0" t="s">
        <v>68</v>
      </c>
    </row>
    <row r="22" customFormat="false" ht="15" hidden="false" customHeight="false" outlineLevel="0" collapsed="false">
      <c r="A22" s="0" t="s">
        <v>23</v>
      </c>
      <c r="B22" s="4" t="n">
        <v>2500</v>
      </c>
      <c r="C22" s="0" t="s">
        <v>69</v>
      </c>
    </row>
    <row r="24" customFormat="false" ht="15" hidden="false" customHeight="false" outlineLevel="0" collapsed="false">
      <c r="A24" s="0" t="s">
        <v>70</v>
      </c>
      <c r="B24" s="5" t="n">
        <v>0.02</v>
      </c>
      <c r="C24" s="0" t="s">
        <v>71</v>
      </c>
    </row>
    <row r="26" customFormat="false" ht="15" hidden="false" customHeight="false" outlineLevel="0" collapsed="false">
      <c r="A26" s="2" t="s">
        <v>72</v>
      </c>
      <c r="B26" s="2"/>
      <c r="C26" s="2"/>
    </row>
    <row r="27" customFormat="false" ht="15" hidden="false" customHeight="false" outlineLevel="0" collapsed="false">
      <c r="A27" s="0" t="s">
        <v>73</v>
      </c>
      <c r="B27" s="4" t="n">
        <v>1000</v>
      </c>
      <c r="C27" s="0" t="s">
        <v>74</v>
      </c>
    </row>
    <row r="28" customFormat="false" ht="15" hidden="false" customHeight="false" outlineLevel="0" collapsed="false">
      <c r="A28" s="0" t="s">
        <v>75</v>
      </c>
      <c r="B28" s="4" t="n">
        <v>15000</v>
      </c>
      <c r="C28" s="0" t="s">
        <v>76</v>
      </c>
    </row>
    <row r="30" customFormat="false" ht="15" hidden="false" customHeight="false" outlineLevel="0" collapsed="false">
      <c r="A30" s="2" t="s">
        <v>77</v>
      </c>
      <c r="B30" s="2"/>
      <c r="C30" s="2"/>
    </row>
    <row r="31" customFormat="false" ht="15" hidden="false" customHeight="false" outlineLevel="0" collapsed="false">
      <c r="A31" s="0" t="s">
        <v>78</v>
      </c>
      <c r="B31" s="4" t="n">
        <v>120000</v>
      </c>
      <c r="C31" s="0" t="s">
        <v>79</v>
      </c>
    </row>
    <row r="32" customFormat="false" ht="15" hidden="false" customHeight="false" outlineLevel="0" collapsed="false">
      <c r="A32" s="0" t="s">
        <v>80</v>
      </c>
      <c r="B32" s="4" t="n">
        <v>240000</v>
      </c>
      <c r="C32" s="0" t="s">
        <v>81</v>
      </c>
    </row>
    <row r="33" customFormat="false" ht="15" hidden="false" customHeight="false" outlineLevel="0" collapsed="false">
      <c r="A33" s="0" t="s">
        <v>82</v>
      </c>
      <c r="B33" s="4" t="n">
        <v>360000</v>
      </c>
      <c r="C33" s="0" t="s">
        <v>83</v>
      </c>
    </row>
    <row r="34" customFormat="false" ht="15" hidden="false" customHeight="false" outlineLevel="0" collapsed="false">
      <c r="A34" s="0" t="s">
        <v>84</v>
      </c>
      <c r="B34" s="5" t="n">
        <v>0.2</v>
      </c>
      <c r="C34" s="0" t="s">
        <v>85</v>
      </c>
    </row>
    <row r="35" customFormat="false" ht="15" hidden="false" customHeight="false" outlineLevel="0" collapsed="false">
      <c r="A35" s="0" t="s">
        <v>86</v>
      </c>
      <c r="B35" s="5" t="n">
        <v>0.08</v>
      </c>
      <c r="C35" s="0" t="s">
        <v>87</v>
      </c>
    </row>
    <row r="36" customFormat="false" ht="15" hidden="false" customHeight="false" outlineLevel="0" collapsed="false">
      <c r="A36" s="0" t="s">
        <v>88</v>
      </c>
      <c r="B36" s="4" t="n">
        <v>36000</v>
      </c>
      <c r="C36" s="0" t="s">
        <v>89</v>
      </c>
    </row>
    <row r="37" customFormat="false" ht="15" hidden="false" customHeight="false" outlineLevel="0" collapsed="false">
      <c r="A37" s="0" t="s">
        <v>90</v>
      </c>
      <c r="B37" s="4" t="n">
        <v>72000</v>
      </c>
    </row>
    <row r="38" customFormat="false" ht="15" hidden="false" customHeight="false" outlineLevel="0" collapsed="false">
      <c r="A38" s="0" t="s">
        <v>91</v>
      </c>
      <c r="B38" s="4" t="n">
        <v>120000</v>
      </c>
    </row>
    <row r="39" customFormat="false" ht="15" hidden="false" customHeight="false" outlineLevel="0" collapsed="false">
      <c r="A39" s="0" t="s">
        <v>92</v>
      </c>
      <c r="B39" s="4" t="n">
        <v>24000</v>
      </c>
      <c r="C39" s="0" t="s">
        <v>93</v>
      </c>
    </row>
    <row r="40" customFormat="false" ht="15" hidden="false" customHeight="false" outlineLevel="0" collapsed="false">
      <c r="A40" s="0" t="s">
        <v>94</v>
      </c>
      <c r="B40" s="4" t="n">
        <v>72000</v>
      </c>
      <c r="C40" s="0" t="s">
        <v>95</v>
      </c>
    </row>
    <row r="41" customFormat="false" ht="15" hidden="false" customHeight="false" outlineLevel="0" collapsed="false">
      <c r="A41" s="0" t="s">
        <v>96</v>
      </c>
      <c r="B41" s="4" t="n">
        <v>144000</v>
      </c>
      <c r="C41" s="0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A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37" min="2" style="0" width="14"/>
  </cols>
  <sheetData>
    <row r="1" customFormat="false" ht="17.35" hidden="false" customHeight="false" outlineLevel="0" collapsed="false">
      <c r="A1" s="1" t="s">
        <v>98</v>
      </c>
    </row>
    <row r="3" customFormat="false" ht="15" hidden="false" customHeight="false" outlineLevel="0" collapsed="false">
      <c r="A3" s="6" t="s">
        <v>99</v>
      </c>
      <c r="B3" s="6" t="s">
        <v>100</v>
      </c>
      <c r="C3" s="6" t="s">
        <v>101</v>
      </c>
      <c r="D3" s="6" t="s">
        <v>102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107</v>
      </c>
      <c r="J3" s="6" t="s">
        <v>108</v>
      </c>
      <c r="K3" s="6" t="s">
        <v>109</v>
      </c>
      <c r="L3" s="6" t="s">
        <v>110</v>
      </c>
      <c r="M3" s="6" t="s">
        <v>111</v>
      </c>
      <c r="N3" s="6" t="s">
        <v>112</v>
      </c>
      <c r="O3" s="6" t="s">
        <v>113</v>
      </c>
      <c r="P3" s="6" t="s">
        <v>114</v>
      </c>
      <c r="Q3" s="6" t="s">
        <v>115</v>
      </c>
      <c r="R3" s="6" t="s">
        <v>116</v>
      </c>
      <c r="S3" s="6" t="s">
        <v>117</v>
      </c>
      <c r="T3" s="6" t="s">
        <v>118</v>
      </c>
      <c r="U3" s="6" t="s">
        <v>119</v>
      </c>
      <c r="V3" s="6" t="s">
        <v>120</v>
      </c>
      <c r="W3" s="6" t="s">
        <v>121</v>
      </c>
      <c r="X3" s="6" t="s">
        <v>122</v>
      </c>
      <c r="Y3" s="6" t="s">
        <v>123</v>
      </c>
      <c r="Z3" s="6" t="s">
        <v>124</v>
      </c>
      <c r="AA3" s="6" t="s">
        <v>125</v>
      </c>
      <c r="AB3" s="6" t="s">
        <v>126</v>
      </c>
      <c r="AC3" s="6" t="s">
        <v>127</v>
      </c>
      <c r="AD3" s="6" t="s">
        <v>128</v>
      </c>
      <c r="AE3" s="6" t="s">
        <v>129</v>
      </c>
      <c r="AF3" s="6" t="s">
        <v>130</v>
      </c>
      <c r="AG3" s="6" t="s">
        <v>131</v>
      </c>
      <c r="AH3" s="6" t="s">
        <v>132</v>
      </c>
      <c r="AI3" s="6" t="s">
        <v>133</v>
      </c>
      <c r="AJ3" s="6" t="s">
        <v>134</v>
      </c>
      <c r="AK3" s="6" t="s">
        <v>135</v>
      </c>
    </row>
    <row r="4" customFormat="false" ht="15" hidden="false" customHeight="false" outlineLevel="0" collapsed="false">
      <c r="A4" s="7" t="s">
        <v>136</v>
      </c>
      <c r="B4" s="8" t="n">
        <v>0</v>
      </c>
      <c r="C4" s="8" t="n">
        <v>0</v>
      </c>
      <c r="D4" s="8" t="n">
        <v>0</v>
      </c>
      <c r="E4" s="8" t="n">
        <v>5</v>
      </c>
      <c r="F4" s="8" t="n">
        <v>30</v>
      </c>
      <c r="G4" s="8" t="n">
        <v>100</v>
      </c>
      <c r="H4" s="8" t="n">
        <v>140</v>
      </c>
      <c r="I4" s="8" t="n">
        <v>190</v>
      </c>
      <c r="J4" s="8" t="n">
        <v>250</v>
      </c>
      <c r="K4" s="8" t="n">
        <v>320</v>
      </c>
      <c r="L4" s="8" t="n">
        <v>400</v>
      </c>
      <c r="M4" s="8" t="n">
        <v>500</v>
      </c>
      <c r="N4" s="8" t="n">
        <v>558</v>
      </c>
      <c r="O4" s="8" t="n">
        <v>617</v>
      </c>
      <c r="P4" s="8" t="n">
        <v>675</v>
      </c>
      <c r="Q4" s="8" t="n">
        <v>733</v>
      </c>
      <c r="R4" s="8" t="n">
        <v>792</v>
      </c>
      <c r="S4" s="8" t="n">
        <v>850</v>
      </c>
      <c r="T4" s="8" t="n">
        <v>908</v>
      </c>
      <c r="U4" s="8" t="n">
        <v>967</v>
      </c>
      <c r="V4" s="8" t="n">
        <v>1025</v>
      </c>
      <c r="W4" s="8" t="n">
        <v>1083</v>
      </c>
      <c r="X4" s="8" t="n">
        <v>1142</v>
      </c>
      <c r="Y4" s="8" t="n">
        <v>1200</v>
      </c>
      <c r="Z4" s="8" t="n">
        <v>1308</v>
      </c>
      <c r="AA4" s="8" t="n">
        <v>1417</v>
      </c>
      <c r="AB4" s="8" t="n">
        <v>1525</v>
      </c>
      <c r="AC4" s="8" t="n">
        <v>1633</v>
      </c>
      <c r="AD4" s="8" t="n">
        <v>1742</v>
      </c>
      <c r="AE4" s="8" t="n">
        <v>1850</v>
      </c>
      <c r="AF4" s="8" t="n">
        <v>1958</v>
      </c>
      <c r="AG4" s="8" t="n">
        <v>2067</v>
      </c>
      <c r="AH4" s="8" t="n">
        <v>2175</v>
      </c>
      <c r="AI4" s="8" t="n">
        <v>2283</v>
      </c>
      <c r="AJ4" s="8" t="n">
        <v>2392</v>
      </c>
      <c r="AK4" s="8" t="n">
        <v>2500</v>
      </c>
    </row>
    <row r="5" customFormat="false" ht="15" hidden="false" customHeight="false" outlineLevel="0" collapsed="false">
      <c r="A5" s="7" t="s">
        <v>137</v>
      </c>
      <c r="B5" s="9" t="n">
        <v>234</v>
      </c>
      <c r="C5" s="9" t="n">
        <v>234</v>
      </c>
      <c r="D5" s="9" t="n">
        <v>234</v>
      </c>
      <c r="E5" s="9" t="n">
        <v>234</v>
      </c>
      <c r="F5" s="9" t="n">
        <v>234</v>
      </c>
      <c r="G5" s="9" t="n">
        <v>234</v>
      </c>
      <c r="H5" s="9" t="n">
        <v>234</v>
      </c>
      <c r="I5" s="9" t="n">
        <v>234</v>
      </c>
      <c r="J5" s="9" t="n">
        <v>234</v>
      </c>
      <c r="K5" s="9" t="n">
        <v>234</v>
      </c>
      <c r="L5" s="9" t="n">
        <v>234</v>
      </c>
      <c r="M5" s="9" t="n">
        <v>234</v>
      </c>
      <c r="N5" s="9" t="n">
        <v>331.5</v>
      </c>
      <c r="O5" s="9" t="n">
        <v>331.5</v>
      </c>
      <c r="P5" s="9" t="n">
        <v>331.5</v>
      </c>
      <c r="Q5" s="9" t="n">
        <v>331.5</v>
      </c>
      <c r="R5" s="9" t="n">
        <v>331.5</v>
      </c>
      <c r="S5" s="9" t="n">
        <v>331.5</v>
      </c>
      <c r="T5" s="9" t="n">
        <v>331.5</v>
      </c>
      <c r="U5" s="9" t="n">
        <v>331.5</v>
      </c>
      <c r="V5" s="9" t="n">
        <v>331.5</v>
      </c>
      <c r="W5" s="9" t="n">
        <v>331.5</v>
      </c>
      <c r="X5" s="9" t="n">
        <v>331.5</v>
      </c>
      <c r="Y5" s="9" t="n">
        <v>331.5</v>
      </c>
      <c r="Z5" s="9" t="n">
        <v>406.5</v>
      </c>
      <c r="AA5" s="9" t="n">
        <v>406.5</v>
      </c>
      <c r="AB5" s="9" t="n">
        <v>406.5</v>
      </c>
      <c r="AC5" s="9" t="n">
        <v>406.5</v>
      </c>
      <c r="AD5" s="9" t="n">
        <v>406.5</v>
      </c>
      <c r="AE5" s="9" t="n">
        <v>406.5</v>
      </c>
      <c r="AF5" s="9" t="n">
        <v>406.5</v>
      </c>
      <c r="AG5" s="9" t="n">
        <v>406.5</v>
      </c>
      <c r="AH5" s="9" t="n">
        <v>406.5</v>
      </c>
      <c r="AI5" s="9" t="n">
        <v>406.5</v>
      </c>
      <c r="AJ5" s="9" t="n">
        <v>406.5</v>
      </c>
      <c r="AK5" s="9" t="n">
        <v>406.5</v>
      </c>
    </row>
    <row r="6" customFormat="false" ht="15" hidden="false" customHeight="false" outlineLevel="0" collapsed="false">
      <c r="A6" s="7" t="s">
        <v>138</v>
      </c>
      <c r="B6" s="10" t="n">
        <f aca="false">B4*B5</f>
        <v>0</v>
      </c>
      <c r="C6" s="10" t="n">
        <f aca="false">C4*C5</f>
        <v>0</v>
      </c>
      <c r="D6" s="10" t="n">
        <f aca="false">D4*D5</f>
        <v>0</v>
      </c>
      <c r="E6" s="10" t="n">
        <f aca="false">E4*E5</f>
        <v>1170</v>
      </c>
      <c r="F6" s="10" t="n">
        <f aca="false">F4*F5</f>
        <v>7020</v>
      </c>
      <c r="G6" s="10" t="n">
        <f aca="false">G4*G5</f>
        <v>23400</v>
      </c>
      <c r="H6" s="10" t="n">
        <f aca="false">H4*H5</f>
        <v>32760</v>
      </c>
      <c r="I6" s="10" t="n">
        <f aca="false">I4*I5</f>
        <v>44460</v>
      </c>
      <c r="J6" s="10" t="n">
        <f aca="false">J4*J5</f>
        <v>58500</v>
      </c>
      <c r="K6" s="10" t="n">
        <f aca="false">K4*K5</f>
        <v>74880</v>
      </c>
      <c r="L6" s="10" t="n">
        <f aca="false">L4*L5</f>
        <v>93600</v>
      </c>
      <c r="M6" s="10" t="n">
        <f aca="false">M4*M5</f>
        <v>117000</v>
      </c>
      <c r="N6" s="10" t="n">
        <f aca="false">N4*N5</f>
        <v>184977</v>
      </c>
      <c r="O6" s="10" t="n">
        <f aca="false">O4*O5</f>
        <v>204535.5</v>
      </c>
      <c r="P6" s="10" t="n">
        <f aca="false">P4*P5</f>
        <v>223762.5</v>
      </c>
      <c r="Q6" s="10" t="n">
        <f aca="false">Q4*Q5</f>
        <v>242989.5</v>
      </c>
      <c r="R6" s="10" t="n">
        <f aca="false">R4*R5</f>
        <v>262548</v>
      </c>
      <c r="S6" s="10" t="n">
        <f aca="false">S4*S5</f>
        <v>281775</v>
      </c>
      <c r="T6" s="10" t="n">
        <f aca="false">T4*T5</f>
        <v>301002</v>
      </c>
      <c r="U6" s="10" t="n">
        <f aca="false">U4*U5</f>
        <v>320560.5</v>
      </c>
      <c r="V6" s="10" t="n">
        <f aca="false">V4*V5</f>
        <v>339787.5</v>
      </c>
      <c r="W6" s="10" t="n">
        <f aca="false">W4*W5</f>
        <v>359014.5</v>
      </c>
      <c r="X6" s="10" t="n">
        <f aca="false">X4*X5</f>
        <v>378573</v>
      </c>
      <c r="Y6" s="10" t="n">
        <f aca="false">Y4*Y5</f>
        <v>397800</v>
      </c>
      <c r="Z6" s="10" t="n">
        <f aca="false">Z4*Z5</f>
        <v>531702</v>
      </c>
      <c r="AA6" s="10" t="n">
        <f aca="false">AA4*AA5</f>
        <v>576010.5</v>
      </c>
      <c r="AB6" s="10" t="n">
        <f aca="false">AB4*AB5</f>
        <v>619912.5</v>
      </c>
      <c r="AC6" s="10" t="n">
        <f aca="false">AC4*AC5</f>
        <v>663814.5</v>
      </c>
      <c r="AD6" s="10" t="n">
        <f aca="false">AD4*AD5</f>
        <v>708123</v>
      </c>
      <c r="AE6" s="10" t="n">
        <f aca="false">AE4*AE5</f>
        <v>752025</v>
      </c>
      <c r="AF6" s="10" t="n">
        <f aca="false">AF4*AF5</f>
        <v>795927</v>
      </c>
      <c r="AG6" s="10" t="n">
        <f aca="false">AG4*AG5</f>
        <v>840235.5</v>
      </c>
      <c r="AH6" s="10" t="n">
        <f aca="false">AH4*AH5</f>
        <v>884137.5</v>
      </c>
      <c r="AI6" s="10" t="n">
        <f aca="false">AI4*AI5</f>
        <v>928039.5</v>
      </c>
      <c r="AJ6" s="10" t="n">
        <f aca="false">AJ4*AJ5</f>
        <v>972348</v>
      </c>
      <c r="AK6" s="10" t="n">
        <f aca="false">AK4*AK5</f>
        <v>1016250</v>
      </c>
    </row>
    <row r="8" customFormat="false" ht="15" hidden="false" customHeight="false" outlineLevel="0" collapsed="false">
      <c r="A8" s="7" t="s">
        <v>139</v>
      </c>
      <c r="B8" s="10" t="n">
        <f aca="false">B6*12</f>
        <v>0</v>
      </c>
      <c r="C8" s="10" t="n">
        <f aca="false">C6*12</f>
        <v>0</v>
      </c>
      <c r="D8" s="10" t="n">
        <f aca="false">D6*12</f>
        <v>0</v>
      </c>
      <c r="E8" s="10" t="n">
        <f aca="false">E6*12</f>
        <v>14040</v>
      </c>
      <c r="F8" s="10" t="n">
        <f aca="false">F6*12</f>
        <v>84240</v>
      </c>
      <c r="G8" s="10" t="n">
        <f aca="false">G6*12</f>
        <v>280800</v>
      </c>
      <c r="H8" s="10" t="n">
        <f aca="false">H6*12</f>
        <v>393120</v>
      </c>
      <c r="I8" s="10" t="n">
        <f aca="false">I6*12</f>
        <v>533520</v>
      </c>
      <c r="J8" s="10" t="n">
        <f aca="false">J6*12</f>
        <v>702000</v>
      </c>
      <c r="K8" s="10" t="n">
        <f aca="false">K6*12</f>
        <v>898560</v>
      </c>
      <c r="L8" s="10" t="n">
        <f aca="false">L6*12</f>
        <v>1123200</v>
      </c>
      <c r="M8" s="10" t="n">
        <f aca="false">M6*12</f>
        <v>1404000</v>
      </c>
      <c r="N8" s="10" t="n">
        <f aca="false">N6*12</f>
        <v>2219724</v>
      </c>
      <c r="O8" s="10" t="n">
        <f aca="false">O6*12</f>
        <v>2454426</v>
      </c>
      <c r="P8" s="10" t="n">
        <f aca="false">P6*12</f>
        <v>2685150</v>
      </c>
      <c r="Q8" s="10" t="n">
        <f aca="false">Q6*12</f>
        <v>2915874</v>
      </c>
      <c r="R8" s="10" t="n">
        <f aca="false">R6*12</f>
        <v>3150576</v>
      </c>
      <c r="S8" s="10" t="n">
        <f aca="false">S6*12</f>
        <v>3381300</v>
      </c>
      <c r="T8" s="10" t="n">
        <f aca="false">T6*12</f>
        <v>3612024</v>
      </c>
      <c r="U8" s="10" t="n">
        <f aca="false">U6*12</f>
        <v>3846726</v>
      </c>
      <c r="V8" s="10" t="n">
        <f aca="false">V6*12</f>
        <v>4077450</v>
      </c>
      <c r="W8" s="10" t="n">
        <f aca="false">W6*12</f>
        <v>4308174</v>
      </c>
      <c r="X8" s="10" t="n">
        <f aca="false">X6*12</f>
        <v>4542876</v>
      </c>
      <c r="Y8" s="10" t="n">
        <f aca="false">Y6*12</f>
        <v>4773600</v>
      </c>
      <c r="Z8" s="10" t="n">
        <f aca="false">Z6*12</f>
        <v>6380424</v>
      </c>
      <c r="AA8" s="10" t="n">
        <f aca="false">AA6*12</f>
        <v>6912126</v>
      </c>
      <c r="AB8" s="10" t="n">
        <f aca="false">AB6*12</f>
        <v>7438950</v>
      </c>
      <c r="AC8" s="10" t="n">
        <f aca="false">AC6*12</f>
        <v>7965774</v>
      </c>
      <c r="AD8" s="10" t="n">
        <f aca="false">AD6*12</f>
        <v>8497476</v>
      </c>
      <c r="AE8" s="10" t="n">
        <f aca="false">AE6*12</f>
        <v>9024300</v>
      </c>
      <c r="AF8" s="10" t="n">
        <f aca="false">AF6*12</f>
        <v>9551124</v>
      </c>
      <c r="AG8" s="10" t="n">
        <f aca="false">AG6*12</f>
        <v>10082826</v>
      </c>
      <c r="AH8" s="10" t="n">
        <f aca="false">AH6*12</f>
        <v>10609650</v>
      </c>
      <c r="AI8" s="10" t="n">
        <f aca="false">AI6*12</f>
        <v>11136474</v>
      </c>
      <c r="AJ8" s="10" t="n">
        <f aca="false">AJ6*12</f>
        <v>11668176</v>
      </c>
      <c r="AK8" s="10" t="n">
        <f aca="false">AK6*12</f>
        <v>12195000</v>
      </c>
    </row>
    <row r="9" customFormat="false" ht="15" hidden="false" customHeight="false" outlineLevel="0" collapsed="false">
      <c r="A9" s="7" t="s">
        <v>140</v>
      </c>
      <c r="B9" s="11" t="n">
        <v>0</v>
      </c>
      <c r="C9" s="11" t="n">
        <f aca="false">IF(B6=0,0,(C6-B6)/B6)</f>
        <v>0</v>
      </c>
      <c r="D9" s="11" t="n">
        <f aca="false">IF(C6=0,0,(D6-C6)/C6)</f>
        <v>0</v>
      </c>
      <c r="E9" s="11" t="n">
        <f aca="false">IF(D6=0,0,(E6-D6)/D6)</f>
        <v>0</v>
      </c>
      <c r="F9" s="11" t="n">
        <f aca="false">IF(E6=0,0,(F6-E6)/E6)</f>
        <v>5</v>
      </c>
      <c r="G9" s="11" t="n">
        <f aca="false">IF(F6=0,0,(G6-F6)/F6)</f>
        <v>2.33333333333333</v>
      </c>
      <c r="H9" s="11" t="n">
        <f aca="false">IF(G6=0,0,(H6-G6)/G6)</f>
        <v>0.4</v>
      </c>
      <c r="I9" s="11" t="n">
        <f aca="false">IF(H6=0,0,(I6-H6)/H6)</f>
        <v>0.357142857142857</v>
      </c>
      <c r="J9" s="11" t="n">
        <f aca="false">IF(I6=0,0,(J6-I6)/I6)</f>
        <v>0.315789473684211</v>
      </c>
      <c r="K9" s="11" t="n">
        <f aca="false">IF(J6=0,0,(K6-J6)/J6)</f>
        <v>0.28</v>
      </c>
      <c r="L9" s="11" t="n">
        <f aca="false">IF(K6=0,0,(L6-K6)/K6)</f>
        <v>0.25</v>
      </c>
      <c r="M9" s="11" t="n">
        <f aca="false">IF(L6=0,0,(M6-L6)/L6)</f>
        <v>0.25</v>
      </c>
      <c r="N9" s="11" t="n">
        <f aca="false">IF(M6=0,0,(N6-M6)/M6)</f>
        <v>0.581</v>
      </c>
      <c r="O9" s="11" t="n">
        <f aca="false">IF(N6=0,0,(O6-N6)/N6)</f>
        <v>0.10573476702509</v>
      </c>
      <c r="P9" s="11" t="n">
        <f aca="false">IF(O6=0,0,(P6-O6)/O6)</f>
        <v>0.0940032414910859</v>
      </c>
      <c r="Q9" s="11" t="n">
        <f aca="false">IF(P6=0,0,(Q6-P6)/P6)</f>
        <v>0.0859259259259259</v>
      </c>
      <c r="R9" s="11" t="n">
        <f aca="false">IF(Q6=0,0,(R6-Q6)/Q6)</f>
        <v>0.0804911323328786</v>
      </c>
      <c r="S9" s="11" t="n">
        <f aca="false">IF(R6=0,0,(S6-R6)/R6)</f>
        <v>0.0732323232323232</v>
      </c>
      <c r="T9" s="11" t="n">
        <f aca="false">IF(S6=0,0,(T6-S6)/S6)</f>
        <v>0.0682352941176471</v>
      </c>
      <c r="U9" s="11" t="n">
        <f aca="false">IF(T6=0,0,(U6-T6)/T6)</f>
        <v>0.0649779735682819</v>
      </c>
      <c r="V9" s="11" t="n">
        <f aca="false">IF(U6=0,0,(V6-U6)/U6)</f>
        <v>0.0599793174767322</v>
      </c>
      <c r="W9" s="11" t="n">
        <f aca="false">IF(V6=0,0,(W6-V6)/V6)</f>
        <v>0.0565853658536585</v>
      </c>
      <c r="X9" s="11" t="n">
        <f aca="false">IF(W6=0,0,(X6-W6)/W6)</f>
        <v>0.0544783010156971</v>
      </c>
      <c r="Y9" s="11" t="n">
        <f aca="false">IF(X6=0,0,(Y6-X6)/X6)</f>
        <v>0.0507880910683012</v>
      </c>
      <c r="Z9" s="11" t="n">
        <f aca="false">IF(Y6=0,0,(Z6-Y6)/Y6)</f>
        <v>0.336606334841629</v>
      </c>
      <c r="AA9" s="11" t="n">
        <f aca="false">IF(Z6=0,0,(AA6-Z6)/Z6)</f>
        <v>0.0833333333333333</v>
      </c>
      <c r="AB9" s="11" t="n">
        <f aca="false">IF(AA6=0,0,(AB6-AA6)/AA6)</f>
        <v>0.0762173606210304</v>
      </c>
      <c r="AC9" s="11" t="n">
        <f aca="false">IF(AB6=0,0,(AC6-AB6)/AB6)</f>
        <v>0.0708196721311475</v>
      </c>
      <c r="AD9" s="11" t="n">
        <f aca="false">IF(AC6=0,0,(AD6-AC6)/AC6)</f>
        <v>0.0667483159828537</v>
      </c>
      <c r="AE9" s="11" t="n">
        <f aca="false">IF(AD6=0,0,(AE6-AD6)/AD6)</f>
        <v>0.0619977037887486</v>
      </c>
      <c r="AF9" s="11" t="n">
        <f aca="false">IF(AE6=0,0,(AF6-AE6)/AE6)</f>
        <v>0.0583783783783784</v>
      </c>
      <c r="AG9" s="11" t="n">
        <f aca="false">IF(AF6=0,0,(AG6-AF6)/AF6)</f>
        <v>0.0556690500510725</v>
      </c>
      <c r="AH9" s="11" t="n">
        <f aca="false">IF(AG6=0,0,(AH6-AG6)/AG6)</f>
        <v>0.0522496371552975</v>
      </c>
      <c r="AI9" s="11" t="n">
        <f aca="false">IF(AH6=0,0,(AI6-AH6)/AH6)</f>
        <v>0.0496551724137931</v>
      </c>
      <c r="AJ9" s="11" t="n">
        <f aca="false">IF(AI6=0,0,(AJ6-AI6)/AI6)</f>
        <v>0.0477441962330267</v>
      </c>
      <c r="AK9" s="11" t="n">
        <f aca="false">IF(AJ6=0,0,(AK6-AJ6)/AJ6)</f>
        <v>0.0451505016722408</v>
      </c>
    </row>
    <row r="11" customFormat="false" ht="15" hidden="false" customHeight="false" outlineLevel="0" collapsed="false">
      <c r="A11" s="2" t="s">
        <v>141</v>
      </c>
    </row>
    <row r="12" customFormat="false" ht="15" hidden="false" customHeight="false" outlineLevel="0" collapsed="false">
      <c r="A12" s="12" t="s">
        <v>142</v>
      </c>
      <c r="B12" s="13" t="n">
        <v>0</v>
      </c>
      <c r="C12" s="13" t="n">
        <v>0</v>
      </c>
      <c r="D12" s="13" t="n">
        <v>0</v>
      </c>
      <c r="E12" s="13" t="n">
        <v>122</v>
      </c>
      <c r="F12" s="13" t="n">
        <v>735</v>
      </c>
      <c r="G12" s="13" t="n">
        <v>2450</v>
      </c>
      <c r="H12" s="13" t="n">
        <v>3430</v>
      </c>
      <c r="I12" s="13" t="n">
        <v>4655</v>
      </c>
      <c r="J12" s="13" t="n">
        <v>6125</v>
      </c>
      <c r="K12" s="13" t="n">
        <v>7840</v>
      </c>
      <c r="L12" s="13" t="n">
        <v>9800</v>
      </c>
      <c r="M12" s="13" t="n">
        <v>12250</v>
      </c>
      <c r="N12" s="13" t="n">
        <v>9570</v>
      </c>
      <c r="O12" s="13" t="n">
        <v>10582</v>
      </c>
      <c r="P12" s="13" t="n">
        <v>11576</v>
      </c>
      <c r="Q12" s="13" t="n">
        <v>12571</v>
      </c>
      <c r="R12" s="13" t="n">
        <v>13583</v>
      </c>
      <c r="S12" s="13" t="n">
        <v>14578</v>
      </c>
      <c r="T12" s="13" t="n">
        <v>15572</v>
      </c>
      <c r="U12" s="13" t="n">
        <v>16584</v>
      </c>
      <c r="V12" s="13" t="n">
        <v>17579</v>
      </c>
      <c r="W12" s="13" t="n">
        <v>18573</v>
      </c>
      <c r="X12" s="13" t="n">
        <v>19585</v>
      </c>
      <c r="Y12" s="13" t="n">
        <v>20580</v>
      </c>
      <c r="Z12" s="13" t="n">
        <v>16023</v>
      </c>
      <c r="AA12" s="13" t="n">
        <v>17358</v>
      </c>
      <c r="AB12" s="13" t="n">
        <v>18681</v>
      </c>
      <c r="AC12" s="13" t="n">
        <v>20004</v>
      </c>
      <c r="AD12" s="13" t="n">
        <v>21340</v>
      </c>
      <c r="AE12" s="13" t="n">
        <v>22662</v>
      </c>
      <c r="AF12" s="13" t="n">
        <v>23986</v>
      </c>
      <c r="AG12" s="13" t="n">
        <v>25321</v>
      </c>
      <c r="AH12" s="13" t="n">
        <v>26644</v>
      </c>
      <c r="AI12" s="13" t="n">
        <v>27967</v>
      </c>
      <c r="AJ12" s="13" t="n">
        <v>29302</v>
      </c>
      <c r="AK12" s="13" t="n">
        <v>30625</v>
      </c>
    </row>
    <row r="13" customFormat="false" ht="15" hidden="false" customHeight="false" outlineLevel="0" collapsed="false">
      <c r="A13" s="12" t="s">
        <v>143</v>
      </c>
      <c r="B13" s="13" t="n">
        <v>0</v>
      </c>
      <c r="C13" s="13" t="n">
        <v>0</v>
      </c>
      <c r="D13" s="13" t="n">
        <v>0</v>
      </c>
      <c r="E13" s="13" t="n">
        <v>523</v>
      </c>
      <c r="F13" s="13" t="n">
        <v>3140</v>
      </c>
      <c r="G13" s="13" t="n">
        <v>10465</v>
      </c>
      <c r="H13" s="13" t="n">
        <v>14651</v>
      </c>
      <c r="I13" s="13" t="n">
        <v>19884</v>
      </c>
      <c r="J13" s="13" t="n">
        <v>26162</v>
      </c>
      <c r="K13" s="13" t="n">
        <v>33488</v>
      </c>
      <c r="L13" s="13" t="n">
        <v>41860</v>
      </c>
      <c r="M13" s="13" t="n">
        <v>52325</v>
      </c>
      <c r="N13" s="13" t="n">
        <v>66737</v>
      </c>
      <c r="O13" s="13" t="n">
        <v>73793</v>
      </c>
      <c r="P13" s="13" t="n">
        <v>80730</v>
      </c>
      <c r="Q13" s="13" t="n">
        <v>87667</v>
      </c>
      <c r="R13" s="13" t="n">
        <v>94723</v>
      </c>
      <c r="S13" s="13" t="n">
        <v>101660</v>
      </c>
      <c r="T13" s="13" t="n">
        <v>108597</v>
      </c>
      <c r="U13" s="13" t="n">
        <v>115653</v>
      </c>
      <c r="V13" s="13" t="n">
        <v>122590</v>
      </c>
      <c r="W13" s="13" t="n">
        <v>129527</v>
      </c>
      <c r="X13" s="13" t="n">
        <v>136583</v>
      </c>
      <c r="Y13" s="13" t="n">
        <v>143520</v>
      </c>
      <c r="Z13" s="13" t="n">
        <v>156437</v>
      </c>
      <c r="AA13" s="13" t="n">
        <v>169473</v>
      </c>
      <c r="AB13" s="13" t="n">
        <v>182390</v>
      </c>
      <c r="AC13" s="13" t="n">
        <v>195307</v>
      </c>
      <c r="AD13" s="13" t="n">
        <v>208343</v>
      </c>
      <c r="AE13" s="13" t="n">
        <v>221260</v>
      </c>
      <c r="AF13" s="13" t="n">
        <v>234177</v>
      </c>
      <c r="AG13" s="13" t="n">
        <v>247213</v>
      </c>
      <c r="AH13" s="13" t="n">
        <v>260130</v>
      </c>
      <c r="AI13" s="13" t="n">
        <v>273047</v>
      </c>
      <c r="AJ13" s="13" t="n">
        <v>286083</v>
      </c>
      <c r="AK13" s="13" t="n">
        <v>299000</v>
      </c>
    </row>
    <row r="14" customFormat="false" ht="15" hidden="false" customHeight="false" outlineLevel="0" collapsed="false">
      <c r="A14" s="12" t="s">
        <v>144</v>
      </c>
      <c r="B14" s="13" t="n">
        <v>0</v>
      </c>
      <c r="C14" s="13" t="n">
        <v>0</v>
      </c>
      <c r="D14" s="13" t="n">
        <v>0</v>
      </c>
      <c r="E14" s="13" t="n">
        <v>299</v>
      </c>
      <c r="F14" s="13" t="n">
        <v>1796</v>
      </c>
      <c r="G14" s="13" t="n">
        <v>5988</v>
      </c>
      <c r="H14" s="13" t="n">
        <v>8383</v>
      </c>
      <c r="I14" s="13" t="n">
        <v>11377</v>
      </c>
      <c r="J14" s="13" t="n">
        <v>14970</v>
      </c>
      <c r="K14" s="13" t="n">
        <v>19162</v>
      </c>
      <c r="L14" s="13" t="n">
        <v>23952</v>
      </c>
      <c r="M14" s="13" t="n">
        <v>29940</v>
      </c>
      <c r="N14" s="13" t="n">
        <v>50120</v>
      </c>
      <c r="O14" s="13" t="n">
        <v>55419</v>
      </c>
      <c r="P14" s="13" t="n">
        <v>60628</v>
      </c>
      <c r="Q14" s="13" t="n">
        <v>65838</v>
      </c>
      <c r="R14" s="13" t="n">
        <v>71137</v>
      </c>
      <c r="S14" s="13" t="n">
        <v>76347</v>
      </c>
      <c r="T14" s="13" t="n">
        <v>81557</v>
      </c>
      <c r="U14" s="13" t="n">
        <v>86856</v>
      </c>
      <c r="V14" s="13" t="n">
        <v>92066</v>
      </c>
      <c r="W14" s="13" t="n">
        <v>97275</v>
      </c>
      <c r="X14" s="13" t="n">
        <v>102574</v>
      </c>
      <c r="Y14" s="13" t="n">
        <v>107784</v>
      </c>
      <c r="Z14" s="13" t="n">
        <v>163173</v>
      </c>
      <c r="AA14" s="13" t="n">
        <v>176771</v>
      </c>
      <c r="AB14" s="13" t="n">
        <v>190244</v>
      </c>
      <c r="AC14" s="13" t="n">
        <v>203717</v>
      </c>
      <c r="AD14" s="13" t="n">
        <v>217314</v>
      </c>
      <c r="AE14" s="13" t="n">
        <v>230788</v>
      </c>
      <c r="AF14" s="13" t="n">
        <v>244260</v>
      </c>
      <c r="AG14" s="13" t="n">
        <v>257858</v>
      </c>
      <c r="AH14" s="13" t="n">
        <v>271331</v>
      </c>
      <c r="AI14" s="13" t="n">
        <v>284804</v>
      </c>
      <c r="AJ14" s="13" t="n">
        <v>298402</v>
      </c>
      <c r="AK14" s="13" t="n">
        <v>311875</v>
      </c>
    </row>
    <row r="15" customFormat="false" ht="15" hidden="false" customHeight="false" outlineLevel="0" collapsed="false">
      <c r="A15" s="12" t="s">
        <v>145</v>
      </c>
      <c r="B15" s="13" t="n">
        <v>0</v>
      </c>
      <c r="C15" s="13" t="n">
        <v>0</v>
      </c>
      <c r="D15" s="13" t="n">
        <v>0</v>
      </c>
      <c r="E15" s="13" t="n">
        <v>225</v>
      </c>
      <c r="F15" s="13" t="n">
        <v>1349</v>
      </c>
      <c r="G15" s="13" t="n">
        <v>4497</v>
      </c>
      <c r="H15" s="13" t="n">
        <v>6296</v>
      </c>
      <c r="I15" s="13" t="n">
        <v>8544</v>
      </c>
      <c r="J15" s="13" t="n">
        <v>11242</v>
      </c>
      <c r="K15" s="13" t="n">
        <v>14390</v>
      </c>
      <c r="L15" s="13" t="n">
        <v>17988</v>
      </c>
      <c r="M15" s="13" t="n">
        <v>22485</v>
      </c>
      <c r="N15" s="13" t="n">
        <v>58551</v>
      </c>
      <c r="O15" s="13" t="n">
        <v>64742</v>
      </c>
      <c r="P15" s="13" t="n">
        <v>70828</v>
      </c>
      <c r="Q15" s="13" t="n">
        <v>76914</v>
      </c>
      <c r="R15" s="13" t="n">
        <v>83105</v>
      </c>
      <c r="S15" s="13" t="n">
        <v>89191</v>
      </c>
      <c r="T15" s="13" t="n">
        <v>95276</v>
      </c>
      <c r="U15" s="13" t="n">
        <v>101467</v>
      </c>
      <c r="V15" s="13" t="n">
        <v>107553</v>
      </c>
      <c r="W15" s="13" t="n">
        <v>113639</v>
      </c>
      <c r="X15" s="13" t="n">
        <v>119830</v>
      </c>
      <c r="Y15" s="13" t="n">
        <v>125916</v>
      </c>
      <c r="Z15" s="13" t="n">
        <v>196069</v>
      </c>
      <c r="AA15" s="13" t="n">
        <v>212408</v>
      </c>
      <c r="AB15" s="13" t="n">
        <v>228598</v>
      </c>
      <c r="AC15" s="13" t="n">
        <v>244787</v>
      </c>
      <c r="AD15" s="13" t="n">
        <v>261126</v>
      </c>
      <c r="AE15" s="13" t="n">
        <v>277315</v>
      </c>
      <c r="AF15" s="13" t="n">
        <v>293504</v>
      </c>
      <c r="AG15" s="13" t="n">
        <v>309843</v>
      </c>
      <c r="AH15" s="13" t="n">
        <v>326032</v>
      </c>
      <c r="AI15" s="13" t="n">
        <v>342222</v>
      </c>
      <c r="AJ15" s="13" t="n">
        <v>358561</v>
      </c>
      <c r="AK15" s="13" t="n">
        <v>374750</v>
      </c>
    </row>
    <row r="17" customFormat="false" ht="15" hidden="false" customHeight="false" outlineLevel="0" collapsed="false">
      <c r="A17" s="2" t="s">
        <v>146</v>
      </c>
    </row>
    <row r="18" customFormat="false" ht="15" hidden="false" customHeight="false" outlineLevel="0" collapsed="false">
      <c r="A18" s="7"/>
      <c r="B18" s="14" t="s">
        <v>54</v>
      </c>
      <c r="C18" s="14" t="s">
        <v>55</v>
      </c>
      <c r="D18" s="14" t="s">
        <v>56</v>
      </c>
    </row>
    <row r="19" customFormat="false" ht="15" hidden="false" customHeight="false" outlineLevel="0" collapsed="false">
      <c r="A19" s="7" t="s">
        <v>147</v>
      </c>
      <c r="B19" s="15" t="n">
        <f aca="false">SUM(B6:M6)</f>
        <v>452790</v>
      </c>
      <c r="C19" s="15" t="n">
        <f aca="false">SUM(N6:Y6)</f>
        <v>3497325</v>
      </c>
      <c r="D19" s="15" t="n">
        <f aca="false">SUM(Z6:AK6)</f>
        <v>9288525</v>
      </c>
    </row>
    <row r="20" customFormat="false" ht="15" hidden="false" customHeight="false" outlineLevel="0" collapsed="false">
      <c r="A20" s="7" t="s">
        <v>148</v>
      </c>
      <c r="B20" s="4" t="n">
        <v>500</v>
      </c>
      <c r="C20" s="4" t="n">
        <v>1200</v>
      </c>
      <c r="D20" s="4" t="n">
        <v>2500</v>
      </c>
    </row>
    <row r="21" customFormat="false" ht="15" hidden="false" customHeight="false" outlineLevel="0" collapsed="false">
      <c r="A21" s="7" t="s">
        <v>149</v>
      </c>
      <c r="B21" s="15" t="n">
        <f aca="false">M8</f>
        <v>1404000</v>
      </c>
      <c r="C21" s="15" t="n">
        <f aca="false">Y8</f>
        <v>4773600</v>
      </c>
      <c r="D21" s="15" t="n">
        <f aca="false">AK8</f>
        <v>12195000</v>
      </c>
    </row>
    <row r="22" customFormat="false" ht="15" hidden="false" customHeight="false" outlineLevel="0" collapsed="false">
      <c r="A22" s="7" t="s">
        <v>150</v>
      </c>
      <c r="B22" s="16" t="n">
        <v>234</v>
      </c>
      <c r="C22" s="16" t="n">
        <v>332</v>
      </c>
      <c r="D22" s="16" t="n">
        <v>406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A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37" min="2" style="0" width="14"/>
  </cols>
  <sheetData>
    <row r="1" customFormat="false" ht="17.35" hidden="false" customHeight="false" outlineLevel="0" collapsed="false">
      <c r="A1" s="1" t="s">
        <v>151</v>
      </c>
    </row>
    <row r="3" customFormat="false" ht="15" hidden="false" customHeight="false" outlineLevel="0" collapsed="false">
      <c r="A3" s="6" t="s">
        <v>152</v>
      </c>
      <c r="B3" s="6" t="s">
        <v>100</v>
      </c>
      <c r="C3" s="6" t="s">
        <v>101</v>
      </c>
      <c r="D3" s="6" t="s">
        <v>102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107</v>
      </c>
      <c r="J3" s="6" t="s">
        <v>108</v>
      </c>
      <c r="K3" s="6" t="s">
        <v>109</v>
      </c>
      <c r="L3" s="6" t="s">
        <v>110</v>
      </c>
      <c r="M3" s="6" t="s">
        <v>111</v>
      </c>
      <c r="N3" s="6" t="s">
        <v>112</v>
      </c>
      <c r="O3" s="6" t="s">
        <v>113</v>
      </c>
      <c r="P3" s="6" t="s">
        <v>114</v>
      </c>
      <c r="Q3" s="6" t="s">
        <v>115</v>
      </c>
      <c r="R3" s="6" t="s">
        <v>116</v>
      </c>
      <c r="S3" s="6" t="s">
        <v>117</v>
      </c>
      <c r="T3" s="6" t="s">
        <v>118</v>
      </c>
      <c r="U3" s="6" t="s">
        <v>119</v>
      </c>
      <c r="V3" s="6" t="s">
        <v>120</v>
      </c>
      <c r="W3" s="6" t="s">
        <v>121</v>
      </c>
      <c r="X3" s="6" t="s">
        <v>122</v>
      </c>
      <c r="Y3" s="6" t="s">
        <v>123</v>
      </c>
      <c r="Z3" s="6" t="s">
        <v>124</v>
      </c>
      <c r="AA3" s="6" t="s">
        <v>125</v>
      </c>
      <c r="AB3" s="6" t="s">
        <v>126</v>
      </c>
      <c r="AC3" s="6" t="s">
        <v>127</v>
      </c>
      <c r="AD3" s="6" t="s">
        <v>128</v>
      </c>
      <c r="AE3" s="6" t="s">
        <v>129</v>
      </c>
      <c r="AF3" s="6" t="s">
        <v>130</v>
      </c>
      <c r="AG3" s="6" t="s">
        <v>131</v>
      </c>
      <c r="AH3" s="6" t="s">
        <v>132</v>
      </c>
      <c r="AI3" s="6" t="s">
        <v>133</v>
      </c>
      <c r="AJ3" s="6" t="s">
        <v>134</v>
      </c>
      <c r="AK3" s="6" t="s">
        <v>135</v>
      </c>
    </row>
    <row r="4" customFormat="false" ht="15" hidden="false" customHeight="false" outlineLevel="0" collapsed="false">
      <c r="A4" s="12" t="s">
        <v>153</v>
      </c>
      <c r="B4" s="17" t="n">
        <v>1000</v>
      </c>
      <c r="C4" s="17" t="n">
        <v>1000</v>
      </c>
      <c r="D4" s="17" t="n">
        <v>1000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18" t="n">
        <v>0</v>
      </c>
      <c r="O4" s="18" t="n">
        <v>0</v>
      </c>
      <c r="P4" s="18" t="n">
        <v>0</v>
      </c>
      <c r="Q4" s="18" t="n">
        <v>0</v>
      </c>
      <c r="R4" s="18" t="n">
        <v>0</v>
      </c>
      <c r="S4" s="18" t="n">
        <v>0</v>
      </c>
      <c r="T4" s="18" t="n">
        <v>0</v>
      </c>
      <c r="U4" s="18" t="n">
        <v>0</v>
      </c>
      <c r="V4" s="18" t="n">
        <v>0</v>
      </c>
      <c r="W4" s="18" t="n">
        <v>0</v>
      </c>
      <c r="X4" s="18" t="n">
        <v>0</v>
      </c>
      <c r="Y4" s="18" t="n">
        <v>0</v>
      </c>
      <c r="Z4" s="18" t="n">
        <v>0</v>
      </c>
      <c r="AA4" s="18" t="n">
        <v>0</v>
      </c>
      <c r="AB4" s="18" t="n">
        <v>0</v>
      </c>
      <c r="AC4" s="18" t="n">
        <v>0</v>
      </c>
      <c r="AD4" s="18" t="n">
        <v>0</v>
      </c>
      <c r="AE4" s="18" t="n">
        <v>0</v>
      </c>
      <c r="AF4" s="18" t="n">
        <v>0</v>
      </c>
      <c r="AG4" s="18" t="n">
        <v>0</v>
      </c>
      <c r="AH4" s="18" t="n">
        <v>0</v>
      </c>
      <c r="AI4" s="18" t="n">
        <v>0</v>
      </c>
      <c r="AJ4" s="18" t="n">
        <v>0</v>
      </c>
      <c r="AK4" s="18" t="n">
        <v>0</v>
      </c>
    </row>
    <row r="5" customFormat="false" ht="15" hidden="false" customHeight="false" outlineLevel="0" collapsed="false">
      <c r="A5" s="12" t="s">
        <v>154</v>
      </c>
      <c r="B5" s="17" t="n">
        <v>5000</v>
      </c>
      <c r="C5" s="17" t="n">
        <v>5000</v>
      </c>
      <c r="D5" s="17" t="n">
        <v>5000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18" t="n">
        <v>0</v>
      </c>
      <c r="O5" s="18" t="n">
        <v>0</v>
      </c>
      <c r="P5" s="18" t="n">
        <v>0</v>
      </c>
      <c r="Q5" s="18" t="n">
        <v>0</v>
      </c>
      <c r="R5" s="18" t="n">
        <v>0</v>
      </c>
      <c r="S5" s="18" t="n">
        <v>0</v>
      </c>
      <c r="T5" s="18" t="n">
        <v>0</v>
      </c>
      <c r="U5" s="18" t="n">
        <v>0</v>
      </c>
      <c r="V5" s="18" t="n">
        <v>0</v>
      </c>
      <c r="W5" s="18" t="n">
        <v>0</v>
      </c>
      <c r="X5" s="18" t="n">
        <v>0</v>
      </c>
      <c r="Y5" s="18" t="n">
        <v>0</v>
      </c>
      <c r="Z5" s="18" t="n">
        <v>0</v>
      </c>
      <c r="AA5" s="18" t="n">
        <v>0</v>
      </c>
      <c r="AB5" s="18" t="n">
        <v>0</v>
      </c>
      <c r="AC5" s="18" t="n">
        <v>0</v>
      </c>
      <c r="AD5" s="18" t="n">
        <v>0</v>
      </c>
      <c r="AE5" s="18" t="n">
        <v>0</v>
      </c>
      <c r="AF5" s="18" t="n">
        <v>0</v>
      </c>
      <c r="AG5" s="18" t="n">
        <v>0</v>
      </c>
      <c r="AH5" s="18" t="n">
        <v>0</v>
      </c>
      <c r="AI5" s="18" t="n">
        <v>0</v>
      </c>
      <c r="AJ5" s="18" t="n">
        <v>0</v>
      </c>
      <c r="AK5" s="18" t="n">
        <v>0</v>
      </c>
    </row>
    <row r="6" customFormat="false" ht="15" hidden="false" customHeight="false" outlineLevel="0" collapsed="false">
      <c r="A6" s="12" t="s">
        <v>155</v>
      </c>
      <c r="B6" s="17" t="n">
        <v>10000</v>
      </c>
      <c r="C6" s="17" t="n">
        <v>10000</v>
      </c>
      <c r="D6" s="17" t="n">
        <v>10000</v>
      </c>
      <c r="E6" s="17" t="n">
        <v>10000</v>
      </c>
      <c r="F6" s="17" t="n">
        <v>10000</v>
      </c>
      <c r="G6" s="17" t="n">
        <v>10000</v>
      </c>
      <c r="H6" s="17" t="n">
        <v>10000</v>
      </c>
      <c r="I6" s="17" t="n">
        <v>10000</v>
      </c>
      <c r="J6" s="17" t="n">
        <v>10000</v>
      </c>
      <c r="K6" s="17" t="n">
        <v>10000</v>
      </c>
      <c r="L6" s="17" t="n">
        <v>10000</v>
      </c>
      <c r="M6" s="17" t="n">
        <v>10000</v>
      </c>
      <c r="N6" s="17" t="n">
        <v>20000</v>
      </c>
      <c r="O6" s="17" t="n">
        <v>20000</v>
      </c>
      <c r="P6" s="17" t="n">
        <v>20000</v>
      </c>
      <c r="Q6" s="17" t="n">
        <v>20000</v>
      </c>
      <c r="R6" s="17" t="n">
        <v>20000</v>
      </c>
      <c r="S6" s="17" t="n">
        <v>20000</v>
      </c>
      <c r="T6" s="17" t="n">
        <v>20000</v>
      </c>
      <c r="U6" s="17" t="n">
        <v>20000</v>
      </c>
      <c r="V6" s="17" t="n">
        <v>20000</v>
      </c>
      <c r="W6" s="17" t="n">
        <v>20000</v>
      </c>
      <c r="X6" s="17" t="n">
        <v>20000</v>
      </c>
      <c r="Y6" s="17" t="n">
        <v>20000</v>
      </c>
      <c r="Z6" s="17" t="n">
        <v>30000</v>
      </c>
      <c r="AA6" s="17" t="n">
        <v>30000</v>
      </c>
      <c r="AB6" s="17" t="n">
        <v>30000</v>
      </c>
      <c r="AC6" s="17" t="n">
        <v>30000</v>
      </c>
      <c r="AD6" s="17" t="n">
        <v>30000</v>
      </c>
      <c r="AE6" s="17" t="n">
        <v>30000</v>
      </c>
      <c r="AF6" s="17" t="n">
        <v>30000</v>
      </c>
      <c r="AG6" s="17" t="n">
        <v>30000</v>
      </c>
      <c r="AH6" s="17" t="n">
        <v>30000</v>
      </c>
      <c r="AI6" s="17" t="n">
        <v>30000</v>
      </c>
      <c r="AJ6" s="17" t="n">
        <v>30000</v>
      </c>
      <c r="AK6" s="17" t="n">
        <v>30000</v>
      </c>
    </row>
    <row r="7" customFormat="false" ht="15" hidden="false" customHeight="false" outlineLevel="0" collapsed="false">
      <c r="A7" s="12" t="s">
        <v>156</v>
      </c>
      <c r="B7" s="13" t="n">
        <f aca="false">'Revenue Model'!B6*0.2</f>
        <v>0</v>
      </c>
      <c r="C7" s="13" t="n">
        <f aca="false">'Revenue Model'!C6*0.2</f>
        <v>0</v>
      </c>
      <c r="D7" s="13" t="n">
        <f aca="false">'Revenue Model'!D6*0.2</f>
        <v>0</v>
      </c>
      <c r="E7" s="13" t="n">
        <f aca="false">'Revenue Model'!E6*0.2</f>
        <v>234</v>
      </c>
      <c r="F7" s="13" t="n">
        <f aca="false">'Revenue Model'!F6*0.2</f>
        <v>1404</v>
      </c>
      <c r="G7" s="13" t="n">
        <f aca="false">'Revenue Model'!G6*0.2</f>
        <v>4680</v>
      </c>
      <c r="H7" s="13" t="n">
        <f aca="false">'Revenue Model'!H6*0.2</f>
        <v>6552</v>
      </c>
      <c r="I7" s="13" t="n">
        <f aca="false">'Revenue Model'!I6*0.2</f>
        <v>8892</v>
      </c>
      <c r="J7" s="13" t="n">
        <f aca="false">'Revenue Model'!J6*0.2</f>
        <v>11700</v>
      </c>
      <c r="K7" s="13" t="n">
        <f aca="false">'Revenue Model'!K6*0.2</f>
        <v>14976</v>
      </c>
      <c r="L7" s="13" t="n">
        <f aca="false">'Revenue Model'!L6*0.2</f>
        <v>18720</v>
      </c>
      <c r="M7" s="13" t="n">
        <f aca="false">'Revenue Model'!M6*0.2</f>
        <v>23400</v>
      </c>
      <c r="N7" s="13" t="n">
        <f aca="false">'Revenue Model'!N6*0.2</f>
        <v>36995.4</v>
      </c>
      <c r="O7" s="13" t="n">
        <f aca="false">'Revenue Model'!O6*0.2</f>
        <v>40907.1</v>
      </c>
      <c r="P7" s="13" t="n">
        <f aca="false">'Revenue Model'!P6*0.2</f>
        <v>44752.5</v>
      </c>
      <c r="Q7" s="13" t="n">
        <f aca="false">'Revenue Model'!Q6*0.2</f>
        <v>48597.9</v>
      </c>
      <c r="R7" s="13" t="n">
        <f aca="false">'Revenue Model'!R6*0.2</f>
        <v>52509.6</v>
      </c>
      <c r="S7" s="13" t="n">
        <f aca="false">'Revenue Model'!S6*0.2</f>
        <v>56355</v>
      </c>
      <c r="T7" s="13" t="n">
        <f aca="false">'Revenue Model'!T6*0.2</f>
        <v>60200.4</v>
      </c>
      <c r="U7" s="13" t="n">
        <f aca="false">'Revenue Model'!U6*0.2</f>
        <v>64112.1</v>
      </c>
      <c r="V7" s="13" t="n">
        <f aca="false">'Revenue Model'!V6*0.2</f>
        <v>67957.5</v>
      </c>
      <c r="W7" s="13" t="n">
        <f aca="false">'Revenue Model'!W6*0.2</f>
        <v>71802.9</v>
      </c>
      <c r="X7" s="13" t="n">
        <f aca="false">'Revenue Model'!X6*0.2</f>
        <v>75714.6</v>
      </c>
      <c r="Y7" s="13" t="n">
        <f aca="false">'Revenue Model'!Y6*0.2</f>
        <v>79560</v>
      </c>
      <c r="Z7" s="13" t="n">
        <f aca="false">'Revenue Model'!Z6*0.2</f>
        <v>106340.4</v>
      </c>
      <c r="AA7" s="13" t="n">
        <f aca="false">'Revenue Model'!AA6*0.2</f>
        <v>115202.1</v>
      </c>
      <c r="AB7" s="13" t="n">
        <f aca="false">'Revenue Model'!AB6*0.2</f>
        <v>123982.5</v>
      </c>
      <c r="AC7" s="13" t="n">
        <f aca="false">'Revenue Model'!AC6*0.2</f>
        <v>132762.9</v>
      </c>
      <c r="AD7" s="13" t="n">
        <f aca="false">'Revenue Model'!AD6*0.2</f>
        <v>141624.6</v>
      </c>
      <c r="AE7" s="13" t="n">
        <f aca="false">'Revenue Model'!AE6*0.2</f>
        <v>150405</v>
      </c>
      <c r="AF7" s="13" t="n">
        <f aca="false">'Revenue Model'!AF6*0.2</f>
        <v>159185.4</v>
      </c>
      <c r="AG7" s="13" t="n">
        <f aca="false">'Revenue Model'!AG6*0.2</f>
        <v>168047.1</v>
      </c>
      <c r="AH7" s="13" t="n">
        <f aca="false">'Revenue Model'!AH6*0.2</f>
        <v>176827.5</v>
      </c>
      <c r="AI7" s="13" t="n">
        <f aca="false">'Revenue Model'!AI6*0.2</f>
        <v>185607.9</v>
      </c>
      <c r="AJ7" s="13" t="n">
        <f aca="false">'Revenue Model'!AJ6*0.2</f>
        <v>194469.6</v>
      </c>
      <c r="AK7" s="13" t="n">
        <f aca="false">'Revenue Model'!AK6*0.2</f>
        <v>203250</v>
      </c>
    </row>
    <row r="8" customFormat="false" ht="15" hidden="false" customHeight="false" outlineLevel="0" collapsed="false">
      <c r="A8" s="12" t="s">
        <v>157</v>
      </c>
      <c r="B8" s="13" t="n">
        <f aca="false">'Revenue Model'!B6*0.08</f>
        <v>0</v>
      </c>
      <c r="C8" s="13" t="n">
        <f aca="false">'Revenue Model'!C6*0.08</f>
        <v>0</v>
      </c>
      <c r="D8" s="13" t="n">
        <f aca="false">'Revenue Model'!D6*0.08</f>
        <v>0</v>
      </c>
      <c r="E8" s="13" t="n">
        <f aca="false">'Revenue Model'!E6*0.08</f>
        <v>93.6</v>
      </c>
      <c r="F8" s="13" t="n">
        <f aca="false">'Revenue Model'!F6*0.08</f>
        <v>561.6</v>
      </c>
      <c r="G8" s="13" t="n">
        <f aca="false">'Revenue Model'!G6*0.08</f>
        <v>1872</v>
      </c>
      <c r="H8" s="13" t="n">
        <f aca="false">'Revenue Model'!H6*0.08</f>
        <v>2620.8</v>
      </c>
      <c r="I8" s="13" t="n">
        <f aca="false">'Revenue Model'!I6*0.08</f>
        <v>3556.8</v>
      </c>
      <c r="J8" s="13" t="n">
        <f aca="false">'Revenue Model'!J6*0.08</f>
        <v>4680</v>
      </c>
      <c r="K8" s="13" t="n">
        <f aca="false">'Revenue Model'!K6*0.08</f>
        <v>5990.4</v>
      </c>
      <c r="L8" s="13" t="n">
        <f aca="false">'Revenue Model'!L6*0.08</f>
        <v>7488</v>
      </c>
      <c r="M8" s="13" t="n">
        <f aca="false">'Revenue Model'!M6*0.08</f>
        <v>9360</v>
      </c>
      <c r="N8" s="13" t="n">
        <f aca="false">'Revenue Model'!N6*0.08</f>
        <v>14798.16</v>
      </c>
      <c r="O8" s="13" t="n">
        <f aca="false">'Revenue Model'!O6*0.08</f>
        <v>16362.84</v>
      </c>
      <c r="P8" s="13" t="n">
        <f aca="false">'Revenue Model'!P6*0.08</f>
        <v>17901</v>
      </c>
      <c r="Q8" s="13" t="n">
        <f aca="false">'Revenue Model'!Q6*0.08</f>
        <v>19439.16</v>
      </c>
      <c r="R8" s="13" t="n">
        <f aca="false">'Revenue Model'!R6*0.08</f>
        <v>21003.84</v>
      </c>
      <c r="S8" s="13" t="n">
        <f aca="false">'Revenue Model'!S6*0.08</f>
        <v>22542</v>
      </c>
      <c r="T8" s="13" t="n">
        <f aca="false">'Revenue Model'!T6*0.08</f>
        <v>24080.16</v>
      </c>
      <c r="U8" s="13" t="n">
        <f aca="false">'Revenue Model'!U6*0.08</f>
        <v>25644.84</v>
      </c>
      <c r="V8" s="13" t="n">
        <f aca="false">'Revenue Model'!V6*0.08</f>
        <v>27183</v>
      </c>
      <c r="W8" s="13" t="n">
        <f aca="false">'Revenue Model'!W6*0.08</f>
        <v>28721.16</v>
      </c>
      <c r="X8" s="13" t="n">
        <f aca="false">'Revenue Model'!X6*0.08</f>
        <v>30285.84</v>
      </c>
      <c r="Y8" s="13" t="n">
        <f aca="false">'Revenue Model'!Y6*0.08</f>
        <v>31824</v>
      </c>
      <c r="Z8" s="13" t="n">
        <f aca="false">'Revenue Model'!Z6*0.08</f>
        <v>42536.16</v>
      </c>
      <c r="AA8" s="13" t="n">
        <f aca="false">'Revenue Model'!AA6*0.08</f>
        <v>46080.84</v>
      </c>
      <c r="AB8" s="13" t="n">
        <f aca="false">'Revenue Model'!AB6*0.08</f>
        <v>49593</v>
      </c>
      <c r="AC8" s="13" t="n">
        <f aca="false">'Revenue Model'!AC6*0.08</f>
        <v>53105.16</v>
      </c>
      <c r="AD8" s="13" t="n">
        <f aca="false">'Revenue Model'!AD6*0.08</f>
        <v>56649.84</v>
      </c>
      <c r="AE8" s="13" t="n">
        <f aca="false">'Revenue Model'!AE6*0.08</f>
        <v>60162</v>
      </c>
      <c r="AF8" s="13" t="n">
        <f aca="false">'Revenue Model'!AF6*0.08</f>
        <v>63674.16</v>
      </c>
      <c r="AG8" s="13" t="n">
        <f aca="false">'Revenue Model'!AG6*0.08</f>
        <v>67218.84</v>
      </c>
      <c r="AH8" s="13" t="n">
        <f aca="false">'Revenue Model'!AH6*0.08</f>
        <v>70731</v>
      </c>
      <c r="AI8" s="13" t="n">
        <f aca="false">'Revenue Model'!AI6*0.08</f>
        <v>74243.16</v>
      </c>
      <c r="AJ8" s="13" t="n">
        <f aca="false">'Revenue Model'!AJ6*0.08</f>
        <v>77787.84</v>
      </c>
      <c r="AK8" s="13" t="n">
        <f aca="false">'Revenue Model'!AK6*0.08</f>
        <v>81300</v>
      </c>
    </row>
    <row r="9" customFormat="false" ht="15" hidden="false" customHeight="false" outlineLevel="0" collapsed="false">
      <c r="A9" s="12" t="s">
        <v>158</v>
      </c>
      <c r="B9" s="17" t="n">
        <v>3000</v>
      </c>
      <c r="C9" s="17" t="n">
        <v>3000</v>
      </c>
      <c r="D9" s="17" t="n">
        <v>3000</v>
      </c>
      <c r="E9" s="17" t="n">
        <v>3000</v>
      </c>
      <c r="F9" s="17" t="n">
        <v>3000</v>
      </c>
      <c r="G9" s="17" t="n">
        <v>3000</v>
      </c>
      <c r="H9" s="17" t="n">
        <v>3000</v>
      </c>
      <c r="I9" s="17" t="n">
        <v>3000</v>
      </c>
      <c r="J9" s="17" t="n">
        <v>3000</v>
      </c>
      <c r="K9" s="17" t="n">
        <v>3000</v>
      </c>
      <c r="L9" s="17" t="n">
        <v>3000</v>
      </c>
      <c r="M9" s="17" t="n">
        <v>3000</v>
      </c>
      <c r="N9" s="17" t="n">
        <v>6000</v>
      </c>
      <c r="O9" s="17" t="n">
        <v>6000</v>
      </c>
      <c r="P9" s="17" t="n">
        <v>6000</v>
      </c>
      <c r="Q9" s="17" t="n">
        <v>6000</v>
      </c>
      <c r="R9" s="17" t="n">
        <v>6000</v>
      </c>
      <c r="S9" s="17" t="n">
        <v>6000</v>
      </c>
      <c r="T9" s="17" t="n">
        <v>6000</v>
      </c>
      <c r="U9" s="17" t="n">
        <v>6000</v>
      </c>
      <c r="V9" s="17" t="n">
        <v>6000</v>
      </c>
      <c r="W9" s="17" t="n">
        <v>6000</v>
      </c>
      <c r="X9" s="17" t="n">
        <v>6000</v>
      </c>
      <c r="Y9" s="17" t="n">
        <v>6000</v>
      </c>
      <c r="Z9" s="17" t="n">
        <v>10000</v>
      </c>
      <c r="AA9" s="17" t="n">
        <v>10000</v>
      </c>
      <c r="AB9" s="17" t="n">
        <v>10000</v>
      </c>
      <c r="AC9" s="17" t="n">
        <v>10000</v>
      </c>
      <c r="AD9" s="17" t="n">
        <v>10000</v>
      </c>
      <c r="AE9" s="17" t="n">
        <v>10000</v>
      </c>
      <c r="AF9" s="17" t="n">
        <v>10000</v>
      </c>
      <c r="AG9" s="17" t="n">
        <v>10000</v>
      </c>
      <c r="AH9" s="17" t="n">
        <v>10000</v>
      </c>
      <c r="AI9" s="17" t="n">
        <v>10000</v>
      </c>
      <c r="AJ9" s="17" t="n">
        <v>10000</v>
      </c>
      <c r="AK9" s="17" t="n">
        <v>10000</v>
      </c>
    </row>
    <row r="10" customFormat="false" ht="15" hidden="false" customHeight="false" outlineLevel="0" collapsed="false">
      <c r="A10" s="12" t="s">
        <v>159</v>
      </c>
      <c r="B10" s="17" t="n">
        <v>2000</v>
      </c>
      <c r="C10" s="17" t="n">
        <v>2000</v>
      </c>
      <c r="D10" s="17" t="n">
        <v>2000</v>
      </c>
      <c r="E10" s="17" t="n">
        <v>2000</v>
      </c>
      <c r="F10" s="17" t="n">
        <v>2000</v>
      </c>
      <c r="G10" s="17" t="n">
        <v>2000</v>
      </c>
      <c r="H10" s="17" t="n">
        <v>2000</v>
      </c>
      <c r="I10" s="17" t="n">
        <v>2000</v>
      </c>
      <c r="J10" s="17" t="n">
        <v>2000</v>
      </c>
      <c r="K10" s="17" t="n">
        <v>2000</v>
      </c>
      <c r="L10" s="17" t="n">
        <v>2000</v>
      </c>
      <c r="M10" s="17" t="n">
        <v>2000</v>
      </c>
      <c r="N10" s="17" t="n">
        <v>6000</v>
      </c>
      <c r="O10" s="17" t="n">
        <v>6000</v>
      </c>
      <c r="P10" s="17" t="n">
        <v>6000</v>
      </c>
      <c r="Q10" s="17" t="n">
        <v>6000</v>
      </c>
      <c r="R10" s="17" t="n">
        <v>6000</v>
      </c>
      <c r="S10" s="17" t="n">
        <v>6000</v>
      </c>
      <c r="T10" s="17" t="n">
        <v>6000</v>
      </c>
      <c r="U10" s="17" t="n">
        <v>6000</v>
      </c>
      <c r="V10" s="17" t="n">
        <v>6000</v>
      </c>
      <c r="W10" s="17" t="n">
        <v>6000</v>
      </c>
      <c r="X10" s="17" t="n">
        <v>6000</v>
      </c>
      <c r="Y10" s="17" t="n">
        <v>6000</v>
      </c>
      <c r="Z10" s="17" t="n">
        <v>12000</v>
      </c>
      <c r="AA10" s="17" t="n">
        <v>12000</v>
      </c>
      <c r="AB10" s="17" t="n">
        <v>12000</v>
      </c>
      <c r="AC10" s="17" t="n">
        <v>12000</v>
      </c>
      <c r="AD10" s="17" t="n">
        <v>12000</v>
      </c>
      <c r="AE10" s="17" t="n">
        <v>12000</v>
      </c>
      <c r="AF10" s="17" t="n">
        <v>12000</v>
      </c>
      <c r="AG10" s="17" t="n">
        <v>12000</v>
      </c>
      <c r="AH10" s="17" t="n">
        <v>12000</v>
      </c>
      <c r="AI10" s="17" t="n">
        <v>12000</v>
      </c>
      <c r="AJ10" s="17" t="n">
        <v>12000</v>
      </c>
      <c r="AK10" s="17" t="n">
        <v>12000</v>
      </c>
    </row>
    <row r="11" customFormat="false" ht="15" hidden="false" customHeight="false" outlineLevel="0" collapsed="false">
      <c r="A11" s="19" t="s">
        <v>160</v>
      </c>
      <c r="B11" s="20" t="n">
        <f aca="false">SUM(B4:B10)</f>
        <v>21000</v>
      </c>
      <c r="C11" s="20" t="n">
        <f aca="false">SUM(C4:C10)</f>
        <v>21000</v>
      </c>
      <c r="D11" s="20" t="n">
        <f aca="false">SUM(D4:D10)</f>
        <v>21000</v>
      </c>
      <c r="E11" s="20" t="n">
        <f aca="false">SUM(E4:E10)</f>
        <v>15327.6</v>
      </c>
      <c r="F11" s="20" t="n">
        <f aca="false">SUM(F4:F10)</f>
        <v>16965.6</v>
      </c>
      <c r="G11" s="20" t="n">
        <f aca="false">SUM(G4:G10)</f>
        <v>21552</v>
      </c>
      <c r="H11" s="20" t="n">
        <f aca="false">SUM(H4:H10)</f>
        <v>24172.8</v>
      </c>
      <c r="I11" s="20" t="n">
        <f aca="false">SUM(I4:I10)</f>
        <v>27448.8</v>
      </c>
      <c r="J11" s="20" t="n">
        <f aca="false">SUM(J4:J10)</f>
        <v>31380</v>
      </c>
      <c r="K11" s="20" t="n">
        <f aca="false">SUM(K4:K10)</f>
        <v>35966.4</v>
      </c>
      <c r="L11" s="20" t="n">
        <f aca="false">SUM(L4:L10)</f>
        <v>41208</v>
      </c>
      <c r="M11" s="20" t="n">
        <f aca="false">SUM(M4:M10)</f>
        <v>47760</v>
      </c>
      <c r="N11" s="20" t="n">
        <f aca="false">SUM(N4:N10)</f>
        <v>83793.56</v>
      </c>
      <c r="O11" s="20" t="n">
        <f aca="false">SUM(O4:O10)</f>
        <v>89269.94</v>
      </c>
      <c r="P11" s="20" t="n">
        <f aca="false">SUM(P4:P10)</f>
        <v>94653.5</v>
      </c>
      <c r="Q11" s="20" t="n">
        <f aca="false">SUM(Q4:Q10)</f>
        <v>100037.06</v>
      </c>
      <c r="R11" s="20" t="n">
        <f aca="false">SUM(R4:R10)</f>
        <v>105513.44</v>
      </c>
      <c r="S11" s="20" t="n">
        <f aca="false">SUM(S4:S10)</f>
        <v>110897</v>
      </c>
      <c r="T11" s="20" t="n">
        <f aca="false">SUM(T4:T10)</f>
        <v>116280.56</v>
      </c>
      <c r="U11" s="20" t="n">
        <f aca="false">SUM(U4:U10)</f>
        <v>121756.94</v>
      </c>
      <c r="V11" s="20" t="n">
        <f aca="false">SUM(V4:V10)</f>
        <v>127140.5</v>
      </c>
      <c r="W11" s="20" t="n">
        <f aca="false">SUM(W4:W10)</f>
        <v>132524.06</v>
      </c>
      <c r="X11" s="20" t="n">
        <f aca="false">SUM(X4:X10)</f>
        <v>138000.44</v>
      </c>
      <c r="Y11" s="20" t="n">
        <f aca="false">SUM(Y4:Y10)</f>
        <v>143384</v>
      </c>
      <c r="Z11" s="20" t="n">
        <f aca="false">SUM(Z4:Z10)</f>
        <v>200876.56</v>
      </c>
      <c r="AA11" s="20" t="n">
        <f aca="false">SUM(AA4:AA10)</f>
        <v>213282.94</v>
      </c>
      <c r="AB11" s="20" t="n">
        <f aca="false">SUM(AB4:AB10)</f>
        <v>225575.5</v>
      </c>
      <c r="AC11" s="20" t="n">
        <f aca="false">SUM(AC4:AC10)</f>
        <v>237868.06</v>
      </c>
      <c r="AD11" s="20" t="n">
        <f aca="false">SUM(AD4:AD10)</f>
        <v>250274.44</v>
      </c>
      <c r="AE11" s="20" t="n">
        <f aca="false">SUM(AE4:AE10)</f>
        <v>262567</v>
      </c>
      <c r="AF11" s="20" t="n">
        <f aca="false">SUM(AF4:AF10)</f>
        <v>274859.56</v>
      </c>
      <c r="AG11" s="20" t="n">
        <f aca="false">SUM(AG4:AG10)</f>
        <v>287265.94</v>
      </c>
      <c r="AH11" s="20" t="n">
        <f aca="false">SUM(AH4:AH10)</f>
        <v>299558.5</v>
      </c>
      <c r="AI11" s="20" t="n">
        <f aca="false">SUM(AI4:AI10)</f>
        <v>311851.06</v>
      </c>
      <c r="AJ11" s="20" t="n">
        <f aca="false">SUM(AJ4:AJ10)</f>
        <v>324257.44</v>
      </c>
      <c r="AK11" s="20" t="n">
        <f aca="false">SUM(AK4:AK10)</f>
        <v>336550</v>
      </c>
    </row>
    <row r="13" customFormat="false" ht="15" hidden="false" customHeight="false" outlineLevel="0" collapsed="false">
      <c r="A13" s="2" t="s">
        <v>161</v>
      </c>
    </row>
    <row r="14" customFormat="false" ht="15" hidden="false" customHeight="false" outlineLevel="0" collapsed="false">
      <c r="A14" s="7"/>
      <c r="B14" s="14" t="s">
        <v>54</v>
      </c>
      <c r="C14" s="14" t="s">
        <v>55</v>
      </c>
      <c r="D14" s="14" t="s">
        <v>56</v>
      </c>
    </row>
    <row r="15" customFormat="false" ht="15" hidden="false" customHeight="false" outlineLevel="0" collapsed="false">
      <c r="A15" s="12" t="s">
        <v>153</v>
      </c>
      <c r="B15" s="21" t="n">
        <f aca="false">SUM(B4:M4)</f>
        <v>3000</v>
      </c>
      <c r="C15" s="21" t="n">
        <f aca="false">SUM(N4:Y4)</f>
        <v>0</v>
      </c>
      <c r="D15" s="21" t="n">
        <f aca="false">SUM(Z4:AK4)</f>
        <v>0</v>
      </c>
    </row>
    <row r="16" customFormat="false" ht="15" hidden="false" customHeight="false" outlineLevel="0" collapsed="false">
      <c r="A16" s="12" t="s">
        <v>154</v>
      </c>
      <c r="B16" s="21" t="n">
        <f aca="false">SUM(B5:M5)</f>
        <v>15000</v>
      </c>
      <c r="C16" s="21" t="n">
        <f aca="false">SUM(N5:Y5)</f>
        <v>0</v>
      </c>
      <c r="D16" s="21" t="n">
        <f aca="false">SUM(Z5:AK5)</f>
        <v>0</v>
      </c>
    </row>
    <row r="17" customFormat="false" ht="15" hidden="false" customHeight="false" outlineLevel="0" collapsed="false">
      <c r="A17" s="12" t="s">
        <v>155</v>
      </c>
      <c r="B17" s="21" t="n">
        <f aca="false">SUM(B6:M6)</f>
        <v>120000</v>
      </c>
      <c r="C17" s="21" t="n">
        <f aca="false">SUM(N6:Y6)</f>
        <v>240000</v>
      </c>
      <c r="D17" s="21" t="n">
        <f aca="false">SUM(Z6:AK6)</f>
        <v>360000</v>
      </c>
    </row>
    <row r="18" customFormat="false" ht="15" hidden="false" customHeight="false" outlineLevel="0" collapsed="false">
      <c r="A18" s="12" t="s">
        <v>156</v>
      </c>
      <c r="B18" s="21" t="n">
        <f aca="false">SUM(B7:M7)</f>
        <v>90558</v>
      </c>
      <c r="C18" s="21" t="n">
        <f aca="false">SUM(N7:Y7)</f>
        <v>699465</v>
      </c>
      <c r="D18" s="21" t="n">
        <f aca="false">SUM(Z7:AK7)</f>
        <v>1857705</v>
      </c>
    </row>
    <row r="19" customFormat="false" ht="15" hidden="false" customHeight="false" outlineLevel="0" collapsed="false">
      <c r="A19" s="12" t="s">
        <v>157</v>
      </c>
      <c r="B19" s="21" t="n">
        <f aca="false">SUM(B8:M8)</f>
        <v>36223.2</v>
      </c>
      <c r="C19" s="21" t="n">
        <f aca="false">SUM(N8:Y8)</f>
        <v>279786</v>
      </c>
      <c r="D19" s="21" t="n">
        <f aca="false">SUM(Z8:AK8)</f>
        <v>743082</v>
      </c>
    </row>
    <row r="20" customFormat="false" ht="15" hidden="false" customHeight="false" outlineLevel="0" collapsed="false">
      <c r="A20" s="12" t="s">
        <v>158</v>
      </c>
      <c r="B20" s="21" t="n">
        <f aca="false">SUM(B9:M9)</f>
        <v>36000</v>
      </c>
      <c r="C20" s="21" t="n">
        <f aca="false">SUM(N9:Y9)</f>
        <v>72000</v>
      </c>
      <c r="D20" s="21" t="n">
        <f aca="false">SUM(Z9:AK9)</f>
        <v>120000</v>
      </c>
    </row>
    <row r="21" customFormat="false" ht="15" hidden="false" customHeight="false" outlineLevel="0" collapsed="false">
      <c r="A21" s="12" t="s">
        <v>159</v>
      </c>
      <c r="B21" s="21" t="n">
        <f aca="false">SUM(B10:M10)</f>
        <v>24000</v>
      </c>
      <c r="C21" s="21" t="n">
        <f aca="false">SUM(N10:Y10)</f>
        <v>72000</v>
      </c>
      <c r="D21" s="21" t="n">
        <f aca="false">SUM(Z10:AK10)</f>
        <v>144000</v>
      </c>
    </row>
    <row r="22" customFormat="false" ht="15" hidden="false" customHeight="false" outlineLevel="0" collapsed="false">
      <c r="A22" s="7" t="s">
        <v>160</v>
      </c>
      <c r="B22" s="21" t="n">
        <f aca="false">SUM(B11:M11)</f>
        <v>324781.2</v>
      </c>
      <c r="C22" s="21" t="n">
        <f aca="false">SUM(N11:Y11)</f>
        <v>1363251</v>
      </c>
      <c r="D22" s="21" t="n">
        <f aca="false">SUM(Z11:AK11)</f>
        <v>3224787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4444"/>
    <pageSetUpPr fitToPage="false"/>
  </sheetPr>
  <dimension ref="A1:A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37" min="2" style="0" width="14"/>
  </cols>
  <sheetData>
    <row r="1" customFormat="false" ht="17.35" hidden="false" customHeight="false" outlineLevel="0" collapsed="false">
      <c r="A1" s="1" t="s">
        <v>162</v>
      </c>
    </row>
    <row r="3" customFormat="false" ht="15" hidden="false" customHeight="false" outlineLevel="0" collapsed="false">
      <c r="A3" s="6"/>
      <c r="B3" s="6" t="s">
        <v>100</v>
      </c>
      <c r="C3" s="6" t="s">
        <v>101</v>
      </c>
      <c r="D3" s="6" t="s">
        <v>102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107</v>
      </c>
      <c r="J3" s="6" t="s">
        <v>108</v>
      </c>
      <c r="K3" s="6" t="s">
        <v>109</v>
      </c>
      <c r="L3" s="6" t="s">
        <v>110</v>
      </c>
      <c r="M3" s="6" t="s">
        <v>111</v>
      </c>
      <c r="N3" s="6" t="s">
        <v>112</v>
      </c>
      <c r="O3" s="6" t="s">
        <v>113</v>
      </c>
      <c r="P3" s="6" t="s">
        <v>114</v>
      </c>
      <c r="Q3" s="6" t="s">
        <v>115</v>
      </c>
      <c r="R3" s="6" t="s">
        <v>116</v>
      </c>
      <c r="S3" s="6" t="s">
        <v>117</v>
      </c>
      <c r="T3" s="6" t="s">
        <v>118</v>
      </c>
      <c r="U3" s="6" t="s">
        <v>119</v>
      </c>
      <c r="V3" s="6" t="s">
        <v>120</v>
      </c>
      <c r="W3" s="6" t="s">
        <v>121</v>
      </c>
      <c r="X3" s="6" t="s">
        <v>122</v>
      </c>
      <c r="Y3" s="6" t="s">
        <v>123</v>
      </c>
      <c r="Z3" s="6" t="s">
        <v>124</v>
      </c>
      <c r="AA3" s="6" t="s">
        <v>125</v>
      </c>
      <c r="AB3" s="6" t="s">
        <v>126</v>
      </c>
      <c r="AC3" s="6" t="s">
        <v>127</v>
      </c>
      <c r="AD3" s="6" t="s">
        <v>128</v>
      </c>
      <c r="AE3" s="6" t="s">
        <v>129</v>
      </c>
      <c r="AF3" s="6" t="s">
        <v>130</v>
      </c>
      <c r="AG3" s="6" t="s">
        <v>131</v>
      </c>
      <c r="AH3" s="6" t="s">
        <v>132</v>
      </c>
      <c r="AI3" s="6" t="s">
        <v>133</v>
      </c>
      <c r="AJ3" s="6" t="s">
        <v>134</v>
      </c>
      <c r="AK3" s="6" t="s">
        <v>135</v>
      </c>
    </row>
    <row r="4" customFormat="false" ht="15" hidden="false" customHeight="false" outlineLevel="0" collapsed="false">
      <c r="A4" s="7" t="s">
        <v>163</v>
      </c>
      <c r="B4" s="10" t="n">
        <f aca="false">'Revenue Model'!B6</f>
        <v>0</v>
      </c>
      <c r="C4" s="10" t="n">
        <f aca="false">'Revenue Model'!C6</f>
        <v>0</v>
      </c>
      <c r="D4" s="10" t="n">
        <f aca="false">'Revenue Model'!D6</f>
        <v>0</v>
      </c>
      <c r="E4" s="10" t="n">
        <f aca="false">'Revenue Model'!E6</f>
        <v>1170</v>
      </c>
      <c r="F4" s="10" t="n">
        <f aca="false">'Revenue Model'!F6</f>
        <v>7020</v>
      </c>
      <c r="G4" s="10" t="n">
        <f aca="false">'Revenue Model'!G6</f>
        <v>23400</v>
      </c>
      <c r="H4" s="10" t="n">
        <f aca="false">'Revenue Model'!H6</f>
        <v>32760</v>
      </c>
      <c r="I4" s="10" t="n">
        <f aca="false">'Revenue Model'!I6</f>
        <v>44460</v>
      </c>
      <c r="J4" s="10" t="n">
        <f aca="false">'Revenue Model'!J6</f>
        <v>58500</v>
      </c>
      <c r="K4" s="10" t="n">
        <f aca="false">'Revenue Model'!K6</f>
        <v>74880</v>
      </c>
      <c r="L4" s="10" t="n">
        <f aca="false">'Revenue Model'!L6</f>
        <v>93600</v>
      </c>
      <c r="M4" s="10" t="n">
        <f aca="false">'Revenue Model'!M6</f>
        <v>117000</v>
      </c>
      <c r="N4" s="10" t="n">
        <f aca="false">'Revenue Model'!N6</f>
        <v>184977</v>
      </c>
      <c r="O4" s="10" t="n">
        <f aca="false">'Revenue Model'!O6</f>
        <v>204535.5</v>
      </c>
      <c r="P4" s="10" t="n">
        <f aca="false">'Revenue Model'!P6</f>
        <v>223762.5</v>
      </c>
      <c r="Q4" s="10" t="n">
        <f aca="false">'Revenue Model'!Q6</f>
        <v>242989.5</v>
      </c>
      <c r="R4" s="10" t="n">
        <f aca="false">'Revenue Model'!R6</f>
        <v>262548</v>
      </c>
      <c r="S4" s="10" t="n">
        <f aca="false">'Revenue Model'!S6</f>
        <v>281775</v>
      </c>
      <c r="T4" s="10" t="n">
        <f aca="false">'Revenue Model'!T6</f>
        <v>301002</v>
      </c>
      <c r="U4" s="10" t="n">
        <f aca="false">'Revenue Model'!U6</f>
        <v>320560.5</v>
      </c>
      <c r="V4" s="10" t="n">
        <f aca="false">'Revenue Model'!V6</f>
        <v>339787.5</v>
      </c>
      <c r="W4" s="10" t="n">
        <f aca="false">'Revenue Model'!W6</f>
        <v>359014.5</v>
      </c>
      <c r="X4" s="10" t="n">
        <f aca="false">'Revenue Model'!X6</f>
        <v>378573</v>
      </c>
      <c r="Y4" s="10" t="n">
        <f aca="false">'Revenue Model'!Y6</f>
        <v>397800</v>
      </c>
      <c r="Z4" s="10" t="n">
        <f aca="false">'Revenue Model'!Z6</f>
        <v>531702</v>
      </c>
      <c r="AA4" s="10" t="n">
        <f aca="false">'Revenue Model'!AA6</f>
        <v>576010.5</v>
      </c>
      <c r="AB4" s="10" t="n">
        <f aca="false">'Revenue Model'!AB6</f>
        <v>619912.5</v>
      </c>
      <c r="AC4" s="10" t="n">
        <f aca="false">'Revenue Model'!AC6</f>
        <v>663814.5</v>
      </c>
      <c r="AD4" s="10" t="n">
        <f aca="false">'Revenue Model'!AD6</f>
        <v>708123</v>
      </c>
      <c r="AE4" s="10" t="n">
        <f aca="false">'Revenue Model'!AE6</f>
        <v>752025</v>
      </c>
      <c r="AF4" s="10" t="n">
        <f aca="false">'Revenue Model'!AF6</f>
        <v>795927</v>
      </c>
      <c r="AG4" s="10" t="n">
        <f aca="false">'Revenue Model'!AG6</f>
        <v>840235.5</v>
      </c>
      <c r="AH4" s="10" t="n">
        <f aca="false">'Revenue Model'!AH6</f>
        <v>884137.5</v>
      </c>
      <c r="AI4" s="10" t="n">
        <f aca="false">'Revenue Model'!AI6</f>
        <v>928039.5</v>
      </c>
      <c r="AJ4" s="10" t="n">
        <f aca="false">'Revenue Model'!AJ6</f>
        <v>972348</v>
      </c>
      <c r="AK4" s="10" t="n">
        <f aca="false">'Revenue Model'!AK6</f>
        <v>1016250</v>
      </c>
    </row>
    <row r="5" customFormat="false" ht="15" hidden="false" customHeight="false" outlineLevel="0" collapsed="false">
      <c r="A5" s="12" t="s">
        <v>164</v>
      </c>
      <c r="B5" s="13" t="n">
        <f aca="false">'Cost Structure'!B11</f>
        <v>21000</v>
      </c>
      <c r="C5" s="13" t="n">
        <f aca="false">'Cost Structure'!C11</f>
        <v>21000</v>
      </c>
      <c r="D5" s="13" t="n">
        <f aca="false">'Cost Structure'!D11</f>
        <v>21000</v>
      </c>
      <c r="E5" s="13" t="n">
        <f aca="false">'Cost Structure'!E11</f>
        <v>15327.6</v>
      </c>
      <c r="F5" s="13" t="n">
        <f aca="false">'Cost Structure'!F11</f>
        <v>16965.6</v>
      </c>
      <c r="G5" s="13" t="n">
        <f aca="false">'Cost Structure'!G11</f>
        <v>21552</v>
      </c>
      <c r="H5" s="13" t="n">
        <f aca="false">'Cost Structure'!H11</f>
        <v>24172.8</v>
      </c>
      <c r="I5" s="13" t="n">
        <f aca="false">'Cost Structure'!I11</f>
        <v>27448.8</v>
      </c>
      <c r="J5" s="13" t="n">
        <f aca="false">'Cost Structure'!J11</f>
        <v>31380</v>
      </c>
      <c r="K5" s="13" t="n">
        <f aca="false">'Cost Structure'!K11</f>
        <v>35966.4</v>
      </c>
      <c r="L5" s="13" t="n">
        <f aca="false">'Cost Structure'!L11</f>
        <v>41208</v>
      </c>
      <c r="M5" s="13" t="n">
        <f aca="false">'Cost Structure'!M11</f>
        <v>47760</v>
      </c>
      <c r="N5" s="13" t="n">
        <f aca="false">'Cost Structure'!N11</f>
        <v>83793.56</v>
      </c>
      <c r="O5" s="13" t="n">
        <f aca="false">'Cost Structure'!O11</f>
        <v>89269.94</v>
      </c>
      <c r="P5" s="13" t="n">
        <f aca="false">'Cost Structure'!P11</f>
        <v>94653.5</v>
      </c>
      <c r="Q5" s="13" t="n">
        <f aca="false">'Cost Structure'!Q11</f>
        <v>100037.06</v>
      </c>
      <c r="R5" s="13" t="n">
        <f aca="false">'Cost Structure'!R11</f>
        <v>105513.44</v>
      </c>
      <c r="S5" s="13" t="n">
        <f aca="false">'Cost Structure'!S11</f>
        <v>110897</v>
      </c>
      <c r="T5" s="13" t="n">
        <f aca="false">'Cost Structure'!T11</f>
        <v>116280.56</v>
      </c>
      <c r="U5" s="13" t="n">
        <f aca="false">'Cost Structure'!U11</f>
        <v>121756.94</v>
      </c>
      <c r="V5" s="13" t="n">
        <f aca="false">'Cost Structure'!V11</f>
        <v>127140.5</v>
      </c>
      <c r="W5" s="13" t="n">
        <f aca="false">'Cost Structure'!W11</f>
        <v>132524.06</v>
      </c>
      <c r="X5" s="13" t="n">
        <f aca="false">'Cost Structure'!X11</f>
        <v>138000.44</v>
      </c>
      <c r="Y5" s="13" t="n">
        <f aca="false">'Cost Structure'!Y11</f>
        <v>143384</v>
      </c>
      <c r="Z5" s="13" t="n">
        <f aca="false">'Cost Structure'!Z11</f>
        <v>200876.56</v>
      </c>
      <c r="AA5" s="13" t="n">
        <f aca="false">'Cost Structure'!AA11</f>
        <v>213282.94</v>
      </c>
      <c r="AB5" s="13" t="n">
        <f aca="false">'Cost Structure'!AB11</f>
        <v>225575.5</v>
      </c>
      <c r="AC5" s="13" t="n">
        <f aca="false">'Cost Structure'!AC11</f>
        <v>237868.06</v>
      </c>
      <c r="AD5" s="13" t="n">
        <f aca="false">'Cost Structure'!AD11</f>
        <v>250274.44</v>
      </c>
      <c r="AE5" s="13" t="n">
        <f aca="false">'Cost Structure'!AE11</f>
        <v>262567</v>
      </c>
      <c r="AF5" s="13" t="n">
        <f aca="false">'Cost Structure'!AF11</f>
        <v>274859.56</v>
      </c>
      <c r="AG5" s="13" t="n">
        <f aca="false">'Cost Structure'!AG11</f>
        <v>287265.94</v>
      </c>
      <c r="AH5" s="13" t="n">
        <f aca="false">'Cost Structure'!AH11</f>
        <v>299558.5</v>
      </c>
      <c r="AI5" s="13" t="n">
        <f aca="false">'Cost Structure'!AI11</f>
        <v>311851.06</v>
      </c>
      <c r="AJ5" s="13" t="n">
        <f aca="false">'Cost Structure'!AJ11</f>
        <v>324257.44</v>
      </c>
      <c r="AK5" s="13" t="n">
        <f aca="false">'Cost Structure'!AK11</f>
        <v>336550</v>
      </c>
    </row>
    <row r="6" customFormat="false" ht="15" hidden="false" customHeight="false" outlineLevel="0" collapsed="false">
      <c r="A6" s="7" t="s">
        <v>165</v>
      </c>
      <c r="B6" s="10" t="n">
        <f aca="false">B4-B5</f>
        <v>-21000</v>
      </c>
      <c r="C6" s="10" t="n">
        <f aca="false">C4-C5</f>
        <v>-21000</v>
      </c>
      <c r="D6" s="10" t="n">
        <f aca="false">D4-D5</f>
        <v>-21000</v>
      </c>
      <c r="E6" s="10" t="n">
        <f aca="false">E4-E5</f>
        <v>-14157.6</v>
      </c>
      <c r="F6" s="10" t="n">
        <f aca="false">F4-F5</f>
        <v>-9945.6</v>
      </c>
      <c r="G6" s="10" t="n">
        <f aca="false">G4-G5</f>
        <v>1848</v>
      </c>
      <c r="H6" s="10" t="n">
        <f aca="false">H4-H5</f>
        <v>8587.2</v>
      </c>
      <c r="I6" s="10" t="n">
        <f aca="false">I4-I5</f>
        <v>17011.2</v>
      </c>
      <c r="J6" s="10" t="n">
        <f aca="false">J4-J5</f>
        <v>27120</v>
      </c>
      <c r="K6" s="10" t="n">
        <f aca="false">K4-K5</f>
        <v>38913.6</v>
      </c>
      <c r="L6" s="10" t="n">
        <f aca="false">L4-L5</f>
        <v>52392</v>
      </c>
      <c r="M6" s="10" t="n">
        <f aca="false">M4-M5</f>
        <v>69240</v>
      </c>
      <c r="N6" s="10" t="n">
        <f aca="false">N4-N5</f>
        <v>101183.44</v>
      </c>
      <c r="O6" s="10" t="n">
        <f aca="false">O4-O5</f>
        <v>115265.56</v>
      </c>
      <c r="P6" s="10" t="n">
        <f aca="false">P4-P5</f>
        <v>129109</v>
      </c>
      <c r="Q6" s="10" t="n">
        <f aca="false">Q4-Q5</f>
        <v>142952.44</v>
      </c>
      <c r="R6" s="10" t="n">
        <f aca="false">R4-R5</f>
        <v>157034.56</v>
      </c>
      <c r="S6" s="10" t="n">
        <f aca="false">S4-S5</f>
        <v>170878</v>
      </c>
      <c r="T6" s="10" t="n">
        <f aca="false">T4-T5</f>
        <v>184721.44</v>
      </c>
      <c r="U6" s="10" t="n">
        <f aca="false">U4-U5</f>
        <v>198803.56</v>
      </c>
      <c r="V6" s="10" t="n">
        <f aca="false">V4-V5</f>
        <v>212647</v>
      </c>
      <c r="W6" s="10" t="n">
        <f aca="false">W4-W5</f>
        <v>226490.44</v>
      </c>
      <c r="X6" s="10" t="n">
        <f aca="false">X4-X5</f>
        <v>240572.56</v>
      </c>
      <c r="Y6" s="10" t="n">
        <f aca="false">Y4-Y5</f>
        <v>254416</v>
      </c>
      <c r="Z6" s="10" t="n">
        <f aca="false">Z4-Z5</f>
        <v>330825.44</v>
      </c>
      <c r="AA6" s="10" t="n">
        <f aca="false">AA4-AA5</f>
        <v>362727.56</v>
      </c>
      <c r="AB6" s="10" t="n">
        <f aca="false">AB4-AB5</f>
        <v>394337</v>
      </c>
      <c r="AC6" s="10" t="n">
        <f aca="false">AC4-AC5</f>
        <v>425946.44</v>
      </c>
      <c r="AD6" s="10" t="n">
        <f aca="false">AD4-AD5</f>
        <v>457848.56</v>
      </c>
      <c r="AE6" s="10" t="n">
        <f aca="false">AE4-AE5</f>
        <v>489458</v>
      </c>
      <c r="AF6" s="10" t="n">
        <f aca="false">AF4-AF5</f>
        <v>521067.44</v>
      </c>
      <c r="AG6" s="10" t="n">
        <f aca="false">AG4-AG5</f>
        <v>552969.56</v>
      </c>
      <c r="AH6" s="10" t="n">
        <f aca="false">AH4-AH5</f>
        <v>584579</v>
      </c>
      <c r="AI6" s="10" t="n">
        <f aca="false">AI4-AI5</f>
        <v>616188.44</v>
      </c>
      <c r="AJ6" s="10" t="n">
        <f aca="false">AJ4-AJ5</f>
        <v>648090.56</v>
      </c>
      <c r="AK6" s="10" t="n">
        <f aca="false">AK4-AK5</f>
        <v>679700</v>
      </c>
    </row>
    <row r="7" customFormat="false" ht="15" hidden="false" customHeight="false" outlineLevel="0" collapsed="false">
      <c r="A7" s="12" t="s">
        <v>166</v>
      </c>
      <c r="B7" s="11" t="n">
        <f aca="false">IF(B4=0,0,B6/B4)</f>
        <v>0</v>
      </c>
      <c r="C7" s="11" t="n">
        <f aca="false">IF(C4=0,0,C6/C4)</f>
        <v>0</v>
      </c>
      <c r="D7" s="11" t="n">
        <f aca="false">IF(D4=0,0,D6/D4)</f>
        <v>0</v>
      </c>
      <c r="E7" s="11" t="n">
        <f aca="false">IF(E4=0,0,E6/E4)</f>
        <v>-12.1005128205128</v>
      </c>
      <c r="F7" s="11" t="n">
        <f aca="false">IF(F4=0,0,F6/F4)</f>
        <v>-1.41675213675214</v>
      </c>
      <c r="G7" s="11" t="n">
        <f aca="false">IF(G4=0,0,G6/G4)</f>
        <v>0.078974358974359</v>
      </c>
      <c r="H7" s="11" t="n">
        <f aca="false">IF(H4=0,0,H6/H4)</f>
        <v>0.262124542124542</v>
      </c>
      <c r="I7" s="11" t="n">
        <f aca="false">IF(I4=0,0,I6/I4)</f>
        <v>0.382618083670715</v>
      </c>
      <c r="J7" s="11" t="n">
        <f aca="false">IF(J4=0,0,J6/J4)</f>
        <v>0.463589743589744</v>
      </c>
      <c r="K7" s="11" t="n">
        <f aca="false">IF(K4=0,0,K6/K4)</f>
        <v>0.519679487179487</v>
      </c>
      <c r="L7" s="11" t="n">
        <f aca="false">IF(L4=0,0,L6/L4)</f>
        <v>0.55974358974359</v>
      </c>
      <c r="M7" s="11" t="n">
        <f aca="false">IF(M4=0,0,M6/M4)</f>
        <v>0.591794871794872</v>
      </c>
      <c r="N7" s="11" t="n">
        <f aca="false">IF(N4=0,0,N6/N4)</f>
        <v>0.54700551960514</v>
      </c>
      <c r="O7" s="11" t="n">
        <f aca="false">IF(O4=0,0,O6/O4)</f>
        <v>0.563547941555378</v>
      </c>
      <c r="P7" s="11" t="n">
        <f aca="false">IF(P4=0,0,P6/P4)</f>
        <v>0.576991229540249</v>
      </c>
      <c r="Q7" s="11" t="n">
        <f aca="false">IF(Q4=0,0,Q6/Q4)</f>
        <v>0.588307066766259</v>
      </c>
      <c r="R7" s="11" t="n">
        <f aca="false">IF(R4=0,0,R6/R4)</f>
        <v>0.598117525176349</v>
      </c>
      <c r="S7" s="11" t="n">
        <f aca="false">IF(S4=0,0,S6/S4)</f>
        <v>0.606434211693727</v>
      </c>
      <c r="T7" s="11" t="n">
        <f aca="false">IF(T4=0,0,T6/T4)</f>
        <v>0.613688414030472</v>
      </c>
      <c r="U7" s="11" t="n">
        <f aca="false">IF(U4=0,0,U6/U4)</f>
        <v>0.620174849989316</v>
      </c>
      <c r="V7" s="11" t="n">
        <f aca="false">IF(V4=0,0,V6/V4)</f>
        <v>0.625823492624067</v>
      </c>
      <c r="W7" s="11" t="n">
        <f aca="false">IF(W4=0,0,W6/W4)</f>
        <v>0.630867109824255</v>
      </c>
      <c r="X7" s="11" t="n">
        <f aca="false">IF(X4=0,0,X6/X4)</f>
        <v>0.635472048983948</v>
      </c>
      <c r="Y7" s="11" t="n">
        <f aca="false">IF(Y4=0,0,Y6/Y4)</f>
        <v>0.63955756661639</v>
      </c>
      <c r="Z7" s="11" t="n">
        <f aca="false">IF(Z4=0,0,Z6/Z4)</f>
        <v>0.622200856870954</v>
      </c>
      <c r="AA7" s="11" t="n">
        <f aca="false">IF(AA4=0,0,AA6/AA4)</f>
        <v>0.629723867880881</v>
      </c>
      <c r="AB7" s="11" t="n">
        <f aca="false">IF(AB4=0,0,AB6/AB4)</f>
        <v>0.636117193958825</v>
      </c>
      <c r="AC7" s="11" t="n">
        <f aca="false">IF(AC4=0,0,AC6/AC4)</f>
        <v>0.641664862698841</v>
      </c>
      <c r="AD7" s="11" t="n">
        <f aca="false">IF(AD4=0,0,AD6/AD4)</f>
        <v>0.646566429843403</v>
      </c>
      <c r="AE7" s="11" t="n">
        <f aca="false">IF(AE4=0,0,AE6/AE4)</f>
        <v>0.65085336258768</v>
      </c>
      <c r="AF7" s="11" t="n">
        <f aca="false">IF(AF4=0,0,AF6/AF4)</f>
        <v>0.654667375274366</v>
      </c>
      <c r="AG7" s="11" t="n">
        <f aca="false">IF(AG4=0,0,AG6/AG4)</f>
        <v>0.658112588673057</v>
      </c>
      <c r="AH7" s="11" t="n">
        <f aca="false">IF(AH4=0,0,AH6/AH4)</f>
        <v>0.661185618752739</v>
      </c>
      <c r="AI7" s="11" t="n">
        <f aca="false">IF(AI4=0,0,AI6/AI4)</f>
        <v>0.6639679022283</v>
      </c>
      <c r="AJ7" s="11" t="n">
        <f aca="false">IF(AJ4=0,0,AJ6/AJ4)</f>
        <v>0.666521204342478</v>
      </c>
      <c r="AK7" s="11" t="n">
        <f aca="false">IF(AK4=0,0,AK6/AK4)</f>
        <v>0.668831488314883</v>
      </c>
    </row>
    <row r="8" customFormat="false" ht="15" hidden="false" customHeight="false" outlineLevel="0" collapsed="false">
      <c r="A8" s="7" t="s">
        <v>167</v>
      </c>
      <c r="B8" s="10" t="n">
        <f aca="false">B6</f>
        <v>-21000</v>
      </c>
      <c r="C8" s="10" t="n">
        <f aca="false">B8+C6</f>
        <v>-42000</v>
      </c>
      <c r="D8" s="10" t="n">
        <f aca="false">C8+D6</f>
        <v>-63000</v>
      </c>
      <c r="E8" s="10" t="n">
        <f aca="false">D8+E6</f>
        <v>-77157.6</v>
      </c>
      <c r="F8" s="10" t="n">
        <f aca="false">E8+F6</f>
        <v>-87103.2</v>
      </c>
      <c r="G8" s="10" t="n">
        <f aca="false">F8+G6</f>
        <v>-85255.2</v>
      </c>
      <c r="H8" s="10" t="n">
        <f aca="false">G8+H6</f>
        <v>-76668</v>
      </c>
      <c r="I8" s="10" t="n">
        <f aca="false">H8+I6</f>
        <v>-59656.8</v>
      </c>
      <c r="J8" s="10" t="n">
        <f aca="false">I8+J6</f>
        <v>-32536.8</v>
      </c>
      <c r="K8" s="10" t="n">
        <f aca="false">J8+K6</f>
        <v>6376.79999999998</v>
      </c>
      <c r="L8" s="10" t="n">
        <f aca="false">K8+L6</f>
        <v>58768.8</v>
      </c>
      <c r="M8" s="10" t="n">
        <f aca="false">L8+M6</f>
        <v>128008.8</v>
      </c>
      <c r="N8" s="10" t="n">
        <f aca="false">M8+N6</f>
        <v>229192.24</v>
      </c>
      <c r="O8" s="10" t="n">
        <f aca="false">N8+O6</f>
        <v>344457.8</v>
      </c>
      <c r="P8" s="10" t="n">
        <f aca="false">O8+P6</f>
        <v>473566.8</v>
      </c>
      <c r="Q8" s="10" t="n">
        <f aca="false">P8+Q6</f>
        <v>616519.24</v>
      </c>
      <c r="R8" s="10" t="n">
        <f aca="false">Q8+R6</f>
        <v>773553.8</v>
      </c>
      <c r="S8" s="10" t="n">
        <f aca="false">R8+S6</f>
        <v>944431.8</v>
      </c>
      <c r="T8" s="10" t="n">
        <f aca="false">S8+T6</f>
        <v>1129153.24</v>
      </c>
      <c r="U8" s="10" t="n">
        <f aca="false">T8+U6</f>
        <v>1327956.8</v>
      </c>
      <c r="V8" s="10" t="n">
        <f aca="false">U8+V6</f>
        <v>1540603.8</v>
      </c>
      <c r="W8" s="10" t="n">
        <f aca="false">V8+W6</f>
        <v>1767094.24</v>
      </c>
      <c r="X8" s="10" t="n">
        <f aca="false">W8+X6</f>
        <v>2007666.8</v>
      </c>
      <c r="Y8" s="10" t="n">
        <f aca="false">X8+Y6</f>
        <v>2262082.8</v>
      </c>
      <c r="Z8" s="10" t="n">
        <f aca="false">Y8+Z6</f>
        <v>2592908.24</v>
      </c>
      <c r="AA8" s="10" t="n">
        <f aca="false">Z8+AA6</f>
        <v>2955635.8</v>
      </c>
      <c r="AB8" s="10" t="n">
        <f aca="false">AA8+AB6</f>
        <v>3349972.8</v>
      </c>
      <c r="AC8" s="10" t="n">
        <f aca="false">AB8+AC6</f>
        <v>3775919.24</v>
      </c>
      <c r="AD8" s="10" t="n">
        <f aca="false">AC8+AD6</f>
        <v>4233767.8</v>
      </c>
      <c r="AE8" s="10" t="n">
        <f aca="false">AD8+AE6</f>
        <v>4723225.8</v>
      </c>
      <c r="AF8" s="10" t="n">
        <f aca="false">AE8+AF6</f>
        <v>5244293.24</v>
      </c>
      <c r="AG8" s="10" t="n">
        <f aca="false">AF8+AG6</f>
        <v>5797262.8</v>
      </c>
      <c r="AH8" s="10" t="n">
        <f aca="false">AG8+AH6</f>
        <v>6381841.8</v>
      </c>
      <c r="AI8" s="10" t="n">
        <f aca="false">AH8+AI6</f>
        <v>6998030.24</v>
      </c>
      <c r="AJ8" s="10" t="n">
        <f aca="false">AI8+AJ6</f>
        <v>7646120.8</v>
      </c>
      <c r="AK8" s="10" t="n">
        <f aca="false">AJ8+AK6</f>
        <v>8325820.8</v>
      </c>
    </row>
    <row r="10" customFormat="false" ht="15" hidden="false" customHeight="false" outlineLevel="0" collapsed="false">
      <c r="A10" s="2" t="s">
        <v>168</v>
      </c>
    </row>
    <row r="11" customFormat="false" ht="15" hidden="false" customHeight="false" outlineLevel="0" collapsed="false">
      <c r="B11" s="14" t="s">
        <v>54</v>
      </c>
      <c r="C11" s="14" t="s">
        <v>55</v>
      </c>
      <c r="D11" s="14" t="s">
        <v>56</v>
      </c>
    </row>
    <row r="12" customFormat="false" ht="15" hidden="false" customHeight="false" outlineLevel="0" collapsed="false">
      <c r="A12" s="7" t="s">
        <v>169</v>
      </c>
      <c r="B12" s="21" t="n">
        <f aca="false">SUM(B4:M4)</f>
        <v>452790</v>
      </c>
      <c r="C12" s="21" t="n">
        <f aca="false">SUM(N4:Y4)</f>
        <v>3497325</v>
      </c>
      <c r="D12" s="21" t="n">
        <f aca="false">SUM(Z4:AK4)</f>
        <v>9288525</v>
      </c>
    </row>
    <row r="13" customFormat="false" ht="15" hidden="false" customHeight="false" outlineLevel="0" collapsed="false">
      <c r="A13" s="7" t="s">
        <v>170</v>
      </c>
      <c r="B13" s="21" t="n">
        <f aca="false">SUM(B5:M5)</f>
        <v>324781.2</v>
      </c>
      <c r="C13" s="21" t="n">
        <f aca="false">SUM(N5:Y5)</f>
        <v>1363251</v>
      </c>
      <c r="D13" s="21" t="n">
        <f aca="false">SUM(Z5:AK5)</f>
        <v>3224787</v>
      </c>
    </row>
    <row r="14" customFormat="false" ht="15" hidden="false" customHeight="false" outlineLevel="0" collapsed="false">
      <c r="A14" s="7" t="s">
        <v>165</v>
      </c>
      <c r="B14" s="21" t="n">
        <f aca="false">SUM(B6:M6)</f>
        <v>128008.8</v>
      </c>
      <c r="C14" s="21" t="n">
        <f aca="false">SUM(N6:Y6)</f>
        <v>2134074</v>
      </c>
      <c r="D14" s="21" t="n">
        <f aca="false">SUM(Z6:AK6)</f>
        <v>6063738</v>
      </c>
    </row>
    <row r="15" customFormat="false" ht="15" hidden="false" customHeight="false" outlineLevel="0" collapsed="false">
      <c r="A15" s="7" t="s">
        <v>166</v>
      </c>
      <c r="B15" s="22" t="n">
        <f aca="false">IF(B12=0,0,B14/B12)</f>
        <v>0.282711190618167</v>
      </c>
      <c r="C15" s="22" t="n">
        <f aca="false">IF(C12=0,0,C14/C12)</f>
        <v>0.610201797087774</v>
      </c>
      <c r="D15" s="22" t="n">
        <f aca="false">IF(D12=0,0,D14/D12)</f>
        <v>0.652820334767899</v>
      </c>
    </row>
    <row r="16" customFormat="false" ht="15" hidden="false" customHeight="false" outlineLevel="0" collapsed="false">
      <c r="A16" s="7" t="s">
        <v>171</v>
      </c>
      <c r="B16" s="3" t="s">
        <v>172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8"/>
  </cols>
  <sheetData>
    <row r="1" customFormat="false" ht="17.35" hidden="false" customHeight="false" outlineLevel="0" collapsed="false">
      <c r="A1" s="1" t="s">
        <v>173</v>
      </c>
    </row>
    <row r="3" customFormat="false" ht="15" hidden="false" customHeight="false" outlineLevel="0" collapsed="false">
      <c r="A3" s="6" t="s">
        <v>174</v>
      </c>
      <c r="B3" s="6" t="s">
        <v>54</v>
      </c>
      <c r="C3" s="6" t="s">
        <v>55</v>
      </c>
      <c r="D3" s="6" t="s">
        <v>56</v>
      </c>
    </row>
    <row r="4" customFormat="false" ht="15" hidden="false" customHeight="false" outlineLevel="0" collapsed="false">
      <c r="A4" s="23" t="s">
        <v>61</v>
      </c>
      <c r="B4" s="8" t="n">
        <v>234</v>
      </c>
      <c r="C4" s="8" t="n">
        <v>332</v>
      </c>
      <c r="D4" s="8" t="n">
        <v>406</v>
      </c>
    </row>
    <row r="5" customFormat="false" ht="15" hidden="false" customHeight="false" outlineLevel="0" collapsed="false">
      <c r="A5" s="23" t="s">
        <v>175</v>
      </c>
      <c r="B5" s="24" t="n">
        <v>50</v>
      </c>
      <c r="C5" s="24" t="n">
        <v>50</v>
      </c>
      <c r="D5" s="24" t="n">
        <v>50</v>
      </c>
    </row>
    <row r="6" customFormat="false" ht="15" hidden="false" customHeight="false" outlineLevel="0" collapsed="false">
      <c r="A6" s="23" t="s">
        <v>176</v>
      </c>
      <c r="B6" s="25" t="n">
        <f aca="false">B4*B5</f>
        <v>11700</v>
      </c>
      <c r="C6" s="25" t="n">
        <f aca="false">C4*C5</f>
        <v>16600</v>
      </c>
      <c r="D6" s="25" t="n">
        <f aca="false">D4*D5</f>
        <v>20300</v>
      </c>
    </row>
    <row r="7" customFormat="false" ht="15" hidden="false" customHeight="false" outlineLevel="0" collapsed="false">
      <c r="A7" s="23" t="s">
        <v>177</v>
      </c>
      <c r="B7" s="8" t="n">
        <v>800</v>
      </c>
      <c r="C7" s="8" t="n">
        <v>600</v>
      </c>
      <c r="D7" s="8" t="n">
        <v>450</v>
      </c>
    </row>
    <row r="8" customFormat="false" ht="15" hidden="false" customHeight="false" outlineLevel="0" collapsed="false">
      <c r="A8" s="23" t="s">
        <v>178</v>
      </c>
      <c r="B8" s="26" t="n">
        <f aca="false">B6/B7</f>
        <v>14.625</v>
      </c>
      <c r="C8" s="26" t="n">
        <f aca="false">C6/C7</f>
        <v>27.6666666666667</v>
      </c>
      <c r="D8" s="26" t="n">
        <f aca="false">D6/D7</f>
        <v>45.1111111111111</v>
      </c>
    </row>
    <row r="9" customFormat="false" ht="15" hidden="false" customHeight="false" outlineLevel="0" collapsed="false">
      <c r="A9" s="23" t="s">
        <v>179</v>
      </c>
      <c r="B9" s="27" t="n">
        <f aca="false">B7/B4</f>
        <v>3.41880341880342</v>
      </c>
      <c r="C9" s="27" t="n">
        <f aca="false">C7/C4</f>
        <v>1.80722891566265</v>
      </c>
      <c r="D9" s="27" t="n">
        <f aca="false">D7/D4</f>
        <v>1.10837438423645</v>
      </c>
    </row>
    <row r="10" customFormat="false" ht="15" hidden="false" customHeight="false" outlineLevel="0" collapsed="false">
      <c r="A10" s="23" t="s">
        <v>180</v>
      </c>
      <c r="B10" s="28" t="n">
        <v>0.02</v>
      </c>
      <c r="C10" s="28" t="n">
        <v>0.018</v>
      </c>
      <c r="D10" s="28" t="n">
        <v>0.015</v>
      </c>
    </row>
    <row r="11" customFormat="false" ht="15" hidden="false" customHeight="false" outlineLevel="0" collapsed="false">
      <c r="A11" s="23" t="s">
        <v>181</v>
      </c>
      <c r="B11" s="28" t="n">
        <v>1.05</v>
      </c>
      <c r="C11" s="28" t="n">
        <v>1.08</v>
      </c>
      <c r="D11" s="28" t="n">
        <v>1.1</v>
      </c>
    </row>
    <row r="12" customFormat="false" ht="15" hidden="false" customHeight="false" outlineLevel="0" collapsed="false">
      <c r="A12" s="23" t="s">
        <v>41</v>
      </c>
      <c r="B12" s="28" t="n">
        <v>0.82</v>
      </c>
      <c r="C12" s="28" t="n">
        <v>0.85</v>
      </c>
      <c r="D12" s="28" t="n">
        <v>0.87</v>
      </c>
    </row>
    <row r="13" customFormat="false" ht="15" hidden="false" customHeight="false" outlineLevel="0" collapsed="false">
      <c r="A13" s="25"/>
      <c r="B13" s="29"/>
      <c r="C13" s="29"/>
      <c r="D13" s="29"/>
    </row>
    <row r="14" customFormat="false" ht="15" hidden="false" customHeight="false" outlineLevel="0" collapsed="false">
      <c r="A14" s="23" t="s">
        <v>182</v>
      </c>
      <c r="B14" s="18" t="n">
        <f aca="false">'Revenue Model'!M8</f>
        <v>1404000</v>
      </c>
      <c r="C14" s="18" t="n">
        <f aca="false">'Revenue Model'!Y8</f>
        <v>4773600</v>
      </c>
      <c r="D14" s="18" t="n">
        <f aca="false">'Revenue Model'!AK8</f>
        <v>12195000</v>
      </c>
    </row>
    <row r="15" customFormat="false" ht="15" hidden="false" customHeight="false" outlineLevel="0" collapsed="false">
      <c r="A15" s="23" t="s">
        <v>183</v>
      </c>
      <c r="B15" s="8" t="n">
        <v>500</v>
      </c>
      <c r="C15" s="8" t="n">
        <v>1200</v>
      </c>
      <c r="D15" s="8" t="n">
        <v>2500</v>
      </c>
    </row>
    <row r="16" customFormat="false" ht="15" hidden="false" customHeight="false" outlineLevel="0" collapsed="false">
      <c r="A16" s="23" t="s">
        <v>184</v>
      </c>
      <c r="B16" s="18" t="n">
        <f aca="false">'Revenue Model'!M6</f>
        <v>117000</v>
      </c>
      <c r="C16" s="18" t="n">
        <f aca="false">'Revenue Model'!Y6</f>
        <v>397800</v>
      </c>
      <c r="D16" s="18" t="n">
        <f aca="false">'Revenue Model'!AK6</f>
        <v>1016250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C4899"/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36"/>
  </cols>
  <sheetData>
    <row r="1" customFormat="false" ht="17.35" hidden="false" customHeight="false" outlineLevel="0" collapsed="false">
      <c r="A1" s="1" t="s">
        <v>185</v>
      </c>
    </row>
    <row r="3" customFormat="false" ht="15" hidden="false" customHeight="false" outlineLevel="0" collapsed="false">
      <c r="A3" s="6"/>
      <c r="B3" s="6" t="s">
        <v>186</v>
      </c>
      <c r="C3" s="6" t="s">
        <v>187</v>
      </c>
      <c r="D3" s="6" t="s">
        <v>188</v>
      </c>
      <c r="E3" s="6" t="s">
        <v>189</v>
      </c>
      <c r="F3" s="6" t="s">
        <v>190</v>
      </c>
    </row>
    <row r="4" customFormat="false" ht="15" hidden="false" customHeight="false" outlineLevel="0" collapsed="false">
      <c r="A4" s="30" t="s">
        <v>191</v>
      </c>
      <c r="B4" s="25" t="s">
        <v>192</v>
      </c>
      <c r="C4" s="25" t="s">
        <v>193</v>
      </c>
      <c r="D4" s="25" t="s">
        <v>194</v>
      </c>
      <c r="E4" s="25" t="s">
        <v>195</v>
      </c>
      <c r="F4" s="25" t="s">
        <v>196</v>
      </c>
    </row>
    <row r="5" customFormat="false" ht="15" hidden="false" customHeight="false" outlineLevel="0" collapsed="false">
      <c r="A5" s="30" t="s">
        <v>197</v>
      </c>
      <c r="B5" s="25" t="s">
        <v>198</v>
      </c>
      <c r="C5" s="25" t="s">
        <v>199</v>
      </c>
      <c r="D5" s="25" t="s">
        <v>200</v>
      </c>
      <c r="E5" s="25" t="s">
        <v>201</v>
      </c>
      <c r="F5" s="25" t="s">
        <v>202</v>
      </c>
    </row>
    <row r="6" customFormat="false" ht="15" hidden="false" customHeight="false" outlineLevel="0" collapsed="false">
      <c r="A6" s="30" t="s">
        <v>203</v>
      </c>
      <c r="B6" s="25" t="s">
        <v>204</v>
      </c>
      <c r="C6" s="25" t="s">
        <v>205</v>
      </c>
      <c r="D6" s="25" t="s">
        <v>206</v>
      </c>
      <c r="E6" s="25" t="s">
        <v>207</v>
      </c>
      <c r="F6" s="25" t="s">
        <v>208</v>
      </c>
    </row>
    <row r="7" customFormat="false" ht="15" hidden="false" customHeight="false" outlineLevel="0" collapsed="false">
      <c r="A7" s="30" t="s">
        <v>209</v>
      </c>
      <c r="B7" s="25" t="s">
        <v>210</v>
      </c>
      <c r="C7" s="25" t="s">
        <v>211</v>
      </c>
      <c r="D7" s="25" t="s">
        <v>212</v>
      </c>
      <c r="E7" s="25" t="s">
        <v>213</v>
      </c>
      <c r="F7" s="25" t="s">
        <v>214</v>
      </c>
    </row>
    <row r="8" customFormat="false" ht="15" hidden="false" customHeight="false" outlineLevel="0" collapsed="false">
      <c r="A8" s="30" t="s">
        <v>215</v>
      </c>
      <c r="B8" s="25" t="s">
        <v>216</v>
      </c>
      <c r="C8" s="25" t="s">
        <v>217</v>
      </c>
      <c r="D8" s="25" t="s">
        <v>218</v>
      </c>
      <c r="E8" s="25" t="s">
        <v>219</v>
      </c>
      <c r="F8" s="25" t="s">
        <v>220</v>
      </c>
    </row>
    <row r="11" customFormat="false" ht="15" hidden="false" customHeight="false" outlineLevel="0" collapsed="false">
      <c r="A11" s="2" t="s">
        <v>221</v>
      </c>
    </row>
    <row r="12" customFormat="false" ht="15" hidden="false" customHeight="false" outlineLevel="0" collapsed="false">
      <c r="A12" s="31"/>
      <c r="B12" s="31" t="s">
        <v>222</v>
      </c>
      <c r="C12" s="31" t="s">
        <v>223</v>
      </c>
    </row>
    <row r="13" customFormat="false" ht="15" hidden="false" customHeight="false" outlineLevel="0" collapsed="false">
      <c r="A13" s="25" t="s">
        <v>224</v>
      </c>
      <c r="B13" s="25" t="s">
        <v>225</v>
      </c>
      <c r="C13" s="25" t="s">
        <v>226</v>
      </c>
    </row>
    <row r="14" customFormat="false" ht="15" hidden="false" customHeight="false" outlineLevel="0" collapsed="false">
      <c r="A14" s="25" t="s">
        <v>227</v>
      </c>
      <c r="B14" s="25" t="s">
        <v>228</v>
      </c>
      <c r="C14" s="25" t="s">
        <v>229</v>
      </c>
    </row>
    <row r="15" customFormat="false" ht="15" hidden="false" customHeight="false" outlineLevel="0" collapsed="false">
      <c r="A15" s="25" t="s">
        <v>230</v>
      </c>
      <c r="B15" s="25" t="s">
        <v>231</v>
      </c>
      <c r="C15" s="25" t="s">
        <v>232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2026-04-01T21:01:48Z</dcterms:created>
  <dc:creator>openpyxl</dc:creator>
  <dc:description/>
  <dc:language>en-US</dc:language>
  <cp:lastModifiedBy/>
  <dcterms:modified xsi:type="dcterms:W3CDTF">2026-04-01T21:01:48Z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